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20200420 - Stavební úprav..." sheetId="2" r:id="rId2"/>
    <sheet name="Pokyny pro vyplnění" sheetId="3" r:id="rId3"/>
  </sheets>
  <definedNames>
    <definedName name="_xlnm.Print_Area" localSheetId="0">'Rekapitulace stavby'!$D$4:$AO$36,'Rekapitulace stavby'!$C$42:$AQ$56</definedName>
    <definedName name="_xlnm.Print_Titles" localSheetId="0">'Rekapitulace stavby'!$52:$52</definedName>
    <definedName name="_xlnm._FilterDatabase" localSheetId="1" hidden="1">'20200420 - Stavební úprav...'!$C$104:$K$758</definedName>
    <definedName name="_xlnm.Print_Area" localSheetId="1">'20200420 - Stavební úprav...'!$C$4:$J$39,'20200420 - Stavební úprav...'!$C$45:$J$86,'20200420 - Stavební úprav...'!$C$92:$J$758</definedName>
    <definedName name="_xlnm.Print_Titles" localSheetId="1">'20200420 - Stavební úprav...'!$104:$104</definedName>
    <definedName name="_xlnm.Print_Area" localSheetId="2">'Pokyny pro vyplnění'!$B$2:$K$71,'Pokyny pro vyplnění'!$B$74:$K$118,'Pokyny pro vyplnění'!$B$121:$K$161,'Pokyny pro vyplnění'!$B$164:$K$218</definedName>
  </definedNames>
  <calcPr/>
</workbook>
</file>

<file path=xl/calcChain.xml><?xml version="1.0" encoding="utf-8"?>
<calcChain xmlns="http://schemas.openxmlformats.org/spreadsheetml/2006/main">
  <c i="2" l="1" r="J37"/>
  <c r="J36"/>
  <c i="1" r="AY55"/>
  <c i="2" r="J35"/>
  <c i="1" r="AX55"/>
  <c i="2" r="BI758"/>
  <c r="BH758"/>
  <c r="BG758"/>
  <c r="BE758"/>
  <c r="T758"/>
  <c r="R758"/>
  <c r="P758"/>
  <c r="BI757"/>
  <c r="BH757"/>
  <c r="BG757"/>
  <c r="BE757"/>
  <c r="T757"/>
  <c r="R757"/>
  <c r="P757"/>
  <c r="BI756"/>
  <c r="BH756"/>
  <c r="BG756"/>
  <c r="BE756"/>
  <c r="T756"/>
  <c r="R756"/>
  <c r="P756"/>
  <c r="BI755"/>
  <c r="BH755"/>
  <c r="BG755"/>
  <c r="BE755"/>
  <c r="T755"/>
  <c r="R755"/>
  <c r="P755"/>
  <c r="BI752"/>
  <c r="BH752"/>
  <c r="BG752"/>
  <c r="BE752"/>
  <c r="T752"/>
  <c r="R752"/>
  <c r="P752"/>
  <c r="BI751"/>
  <c r="BH751"/>
  <c r="BG751"/>
  <c r="BE751"/>
  <c r="T751"/>
  <c r="R751"/>
  <c r="P751"/>
  <c r="BI748"/>
  <c r="BH748"/>
  <c r="BG748"/>
  <c r="BE748"/>
  <c r="T748"/>
  <c r="R748"/>
  <c r="P748"/>
  <c r="BI747"/>
  <c r="BH747"/>
  <c r="BG747"/>
  <c r="BE747"/>
  <c r="T747"/>
  <c r="R747"/>
  <c r="P747"/>
  <c r="BI741"/>
  <c r="BH741"/>
  <c r="BG741"/>
  <c r="BE741"/>
  <c r="T741"/>
  <c r="R741"/>
  <c r="P741"/>
  <c r="BI738"/>
  <c r="BH738"/>
  <c r="BG738"/>
  <c r="BE738"/>
  <c r="T738"/>
  <c r="R738"/>
  <c r="P738"/>
  <c r="BI737"/>
  <c r="BH737"/>
  <c r="BG737"/>
  <c r="BE737"/>
  <c r="T737"/>
  <c r="R737"/>
  <c r="P737"/>
  <c r="BI736"/>
  <c r="BH736"/>
  <c r="BG736"/>
  <c r="BE736"/>
  <c r="T736"/>
  <c r="R736"/>
  <c r="P736"/>
  <c r="BI735"/>
  <c r="BH735"/>
  <c r="BG735"/>
  <c r="BE735"/>
  <c r="T735"/>
  <c r="R735"/>
  <c r="P735"/>
  <c r="BI734"/>
  <c r="BH734"/>
  <c r="BG734"/>
  <c r="BE734"/>
  <c r="T734"/>
  <c r="R734"/>
  <c r="P734"/>
  <c r="BI733"/>
  <c r="BH733"/>
  <c r="BG733"/>
  <c r="BE733"/>
  <c r="T733"/>
  <c r="R733"/>
  <c r="P733"/>
  <c r="BI732"/>
  <c r="BH732"/>
  <c r="BG732"/>
  <c r="BE732"/>
  <c r="T732"/>
  <c r="R732"/>
  <c r="P732"/>
  <c r="BI731"/>
  <c r="BH731"/>
  <c r="BG731"/>
  <c r="BE731"/>
  <c r="T731"/>
  <c r="R731"/>
  <c r="P731"/>
  <c r="BI729"/>
  <c r="BH729"/>
  <c r="BG729"/>
  <c r="BE729"/>
  <c r="T729"/>
  <c r="R729"/>
  <c r="P729"/>
  <c r="BI726"/>
  <c r="BH726"/>
  <c r="BG726"/>
  <c r="BE726"/>
  <c r="T726"/>
  <c r="R726"/>
  <c r="P726"/>
  <c r="BI725"/>
  <c r="BH725"/>
  <c r="BG725"/>
  <c r="BE725"/>
  <c r="T725"/>
  <c r="R725"/>
  <c r="P725"/>
  <c r="BI722"/>
  <c r="BH722"/>
  <c r="BG722"/>
  <c r="BE722"/>
  <c r="T722"/>
  <c r="R722"/>
  <c r="P722"/>
  <c r="BI721"/>
  <c r="BH721"/>
  <c r="BG721"/>
  <c r="BE721"/>
  <c r="T721"/>
  <c r="R721"/>
  <c r="P721"/>
  <c r="BI720"/>
  <c r="BH720"/>
  <c r="BG720"/>
  <c r="BE720"/>
  <c r="T720"/>
  <c r="R720"/>
  <c r="P720"/>
  <c r="BI719"/>
  <c r="BH719"/>
  <c r="BG719"/>
  <c r="BE719"/>
  <c r="T719"/>
  <c r="R719"/>
  <c r="P719"/>
  <c r="BI718"/>
  <c r="BH718"/>
  <c r="BG718"/>
  <c r="BE718"/>
  <c r="T718"/>
  <c r="R718"/>
  <c r="P718"/>
  <c r="BI716"/>
  <c r="BH716"/>
  <c r="BG716"/>
  <c r="BE716"/>
  <c r="T716"/>
  <c r="R716"/>
  <c r="P716"/>
  <c r="BI713"/>
  <c r="BH713"/>
  <c r="BG713"/>
  <c r="BE713"/>
  <c r="T713"/>
  <c r="R713"/>
  <c r="P713"/>
  <c r="BI709"/>
  <c r="BH709"/>
  <c r="BG709"/>
  <c r="BE709"/>
  <c r="T709"/>
  <c r="R709"/>
  <c r="P709"/>
  <c r="BI708"/>
  <c r="BH708"/>
  <c r="BG708"/>
  <c r="BE708"/>
  <c r="T708"/>
  <c r="R708"/>
  <c r="P708"/>
  <c r="BI706"/>
  <c r="BH706"/>
  <c r="BG706"/>
  <c r="BE706"/>
  <c r="T706"/>
  <c r="R706"/>
  <c r="P706"/>
  <c r="BI704"/>
  <c r="BH704"/>
  <c r="BG704"/>
  <c r="BE704"/>
  <c r="T704"/>
  <c r="R704"/>
  <c r="P704"/>
  <c r="BI701"/>
  <c r="BH701"/>
  <c r="BG701"/>
  <c r="BE701"/>
  <c r="T701"/>
  <c r="R701"/>
  <c r="P701"/>
  <c r="BI699"/>
  <c r="BH699"/>
  <c r="BG699"/>
  <c r="BE699"/>
  <c r="T699"/>
  <c r="R699"/>
  <c r="P699"/>
  <c r="BI697"/>
  <c r="BH697"/>
  <c r="BG697"/>
  <c r="BE697"/>
  <c r="T697"/>
  <c r="R697"/>
  <c r="P697"/>
  <c r="BI695"/>
  <c r="BH695"/>
  <c r="BG695"/>
  <c r="BE695"/>
  <c r="T695"/>
  <c r="R695"/>
  <c r="P695"/>
  <c r="BI692"/>
  <c r="BH692"/>
  <c r="BG692"/>
  <c r="BE692"/>
  <c r="T692"/>
  <c r="R692"/>
  <c r="P692"/>
  <c r="BI689"/>
  <c r="BH689"/>
  <c r="BG689"/>
  <c r="BE689"/>
  <c r="T689"/>
  <c r="R689"/>
  <c r="P689"/>
  <c r="BI687"/>
  <c r="BH687"/>
  <c r="BG687"/>
  <c r="BE687"/>
  <c r="T687"/>
  <c r="R687"/>
  <c r="P687"/>
  <c r="BI683"/>
  <c r="BH683"/>
  <c r="BG683"/>
  <c r="BE683"/>
  <c r="T683"/>
  <c r="R683"/>
  <c r="P683"/>
  <c r="BI681"/>
  <c r="BH681"/>
  <c r="BG681"/>
  <c r="BE681"/>
  <c r="T681"/>
  <c r="R681"/>
  <c r="P681"/>
  <c r="BI677"/>
  <c r="BH677"/>
  <c r="BG677"/>
  <c r="BE677"/>
  <c r="T677"/>
  <c r="R677"/>
  <c r="P677"/>
  <c r="BI675"/>
  <c r="BH675"/>
  <c r="BG675"/>
  <c r="BE675"/>
  <c r="T675"/>
  <c r="R675"/>
  <c r="P675"/>
  <c r="BI669"/>
  <c r="BH669"/>
  <c r="BG669"/>
  <c r="BE669"/>
  <c r="T669"/>
  <c r="R669"/>
  <c r="P669"/>
  <c r="BI668"/>
  <c r="BH668"/>
  <c r="BG668"/>
  <c r="BE668"/>
  <c r="T668"/>
  <c r="R668"/>
  <c r="P668"/>
  <c r="BI667"/>
  <c r="BH667"/>
  <c r="BG667"/>
  <c r="BE667"/>
  <c r="T667"/>
  <c r="R667"/>
  <c r="P667"/>
  <c r="BI666"/>
  <c r="BH666"/>
  <c r="BG666"/>
  <c r="BE666"/>
  <c r="T666"/>
  <c r="R666"/>
  <c r="P666"/>
  <c r="BI665"/>
  <c r="BH665"/>
  <c r="BG665"/>
  <c r="BE665"/>
  <c r="T665"/>
  <c r="R665"/>
  <c r="P665"/>
  <c r="BI664"/>
  <c r="BH664"/>
  <c r="BG664"/>
  <c r="BE664"/>
  <c r="T664"/>
  <c r="R664"/>
  <c r="P664"/>
  <c r="BI663"/>
  <c r="BH663"/>
  <c r="BG663"/>
  <c r="BE663"/>
  <c r="T663"/>
  <c r="R663"/>
  <c r="P663"/>
  <c r="BI662"/>
  <c r="BH662"/>
  <c r="BG662"/>
  <c r="BE662"/>
  <c r="T662"/>
  <c r="R662"/>
  <c r="P662"/>
  <c r="BI660"/>
  <c r="BH660"/>
  <c r="BG660"/>
  <c r="BE660"/>
  <c r="T660"/>
  <c r="R660"/>
  <c r="P660"/>
  <c r="BI659"/>
  <c r="BH659"/>
  <c r="BG659"/>
  <c r="BE659"/>
  <c r="T659"/>
  <c r="R659"/>
  <c r="P659"/>
  <c r="BI658"/>
  <c r="BH658"/>
  <c r="BG658"/>
  <c r="BE658"/>
  <c r="T658"/>
  <c r="R658"/>
  <c r="P658"/>
  <c r="BI653"/>
  <c r="BH653"/>
  <c r="BG653"/>
  <c r="BE653"/>
  <c r="T653"/>
  <c r="R653"/>
  <c r="P653"/>
  <c r="BI648"/>
  <c r="BH648"/>
  <c r="BG648"/>
  <c r="BE648"/>
  <c r="T648"/>
  <c r="R648"/>
  <c r="P648"/>
  <c r="BI646"/>
  <c r="BH646"/>
  <c r="BG646"/>
  <c r="BE646"/>
  <c r="T646"/>
  <c r="R646"/>
  <c r="P646"/>
  <c r="BI643"/>
  <c r="BH643"/>
  <c r="BG643"/>
  <c r="BE643"/>
  <c r="T643"/>
  <c r="R643"/>
  <c r="P643"/>
  <c r="BI641"/>
  <c r="BH641"/>
  <c r="BG641"/>
  <c r="BE641"/>
  <c r="T641"/>
  <c r="R641"/>
  <c r="P641"/>
  <c r="BI639"/>
  <c r="BH639"/>
  <c r="BG639"/>
  <c r="BE639"/>
  <c r="T639"/>
  <c r="R639"/>
  <c r="P639"/>
  <c r="BI636"/>
  <c r="BH636"/>
  <c r="BG636"/>
  <c r="BE636"/>
  <c r="T636"/>
  <c r="R636"/>
  <c r="P636"/>
  <c r="BI635"/>
  <c r="BH635"/>
  <c r="BG635"/>
  <c r="BE635"/>
  <c r="T635"/>
  <c r="R635"/>
  <c r="P635"/>
  <c r="BI634"/>
  <c r="BH634"/>
  <c r="BG634"/>
  <c r="BE634"/>
  <c r="T634"/>
  <c r="R634"/>
  <c r="P634"/>
  <c r="BI633"/>
  <c r="BH633"/>
  <c r="BG633"/>
  <c r="BE633"/>
  <c r="T633"/>
  <c r="R633"/>
  <c r="P633"/>
  <c r="BI632"/>
  <c r="BH632"/>
  <c r="BG632"/>
  <c r="BE632"/>
  <c r="T632"/>
  <c r="R632"/>
  <c r="P632"/>
  <c r="BI631"/>
  <c r="BH631"/>
  <c r="BG631"/>
  <c r="BE631"/>
  <c r="T631"/>
  <c r="R631"/>
  <c r="P631"/>
  <c r="BI621"/>
  <c r="BH621"/>
  <c r="BG621"/>
  <c r="BE621"/>
  <c r="T621"/>
  <c r="R621"/>
  <c r="P621"/>
  <c r="BI615"/>
  <c r="BH615"/>
  <c r="BG615"/>
  <c r="BE615"/>
  <c r="T615"/>
  <c r="R615"/>
  <c r="P615"/>
  <c r="BI612"/>
  <c r="BH612"/>
  <c r="BG612"/>
  <c r="BE612"/>
  <c r="T612"/>
  <c r="R612"/>
  <c r="P612"/>
  <c r="BI611"/>
  <c r="BH611"/>
  <c r="BG611"/>
  <c r="BE611"/>
  <c r="T611"/>
  <c r="R611"/>
  <c r="P611"/>
  <c r="BI609"/>
  <c r="BH609"/>
  <c r="BG609"/>
  <c r="BE609"/>
  <c r="T609"/>
  <c r="R609"/>
  <c r="P609"/>
  <c r="BI607"/>
  <c r="BH607"/>
  <c r="BG607"/>
  <c r="BE607"/>
  <c r="T607"/>
  <c r="R607"/>
  <c r="P607"/>
  <c r="BI604"/>
  <c r="BH604"/>
  <c r="BG604"/>
  <c r="BE604"/>
  <c r="T604"/>
  <c r="R604"/>
  <c r="P604"/>
  <c r="BI601"/>
  <c r="BH601"/>
  <c r="BG601"/>
  <c r="BE601"/>
  <c r="T601"/>
  <c r="R601"/>
  <c r="P601"/>
  <c r="BI598"/>
  <c r="BH598"/>
  <c r="BG598"/>
  <c r="BE598"/>
  <c r="T598"/>
  <c r="R598"/>
  <c r="P598"/>
  <c r="BI595"/>
  <c r="BH595"/>
  <c r="BG595"/>
  <c r="BE595"/>
  <c r="T595"/>
  <c r="R595"/>
  <c r="P595"/>
  <c r="BI592"/>
  <c r="BH592"/>
  <c r="BG592"/>
  <c r="BE592"/>
  <c r="T592"/>
  <c r="R592"/>
  <c r="P592"/>
  <c r="BI590"/>
  <c r="BH590"/>
  <c r="BG590"/>
  <c r="BE590"/>
  <c r="T590"/>
  <c r="R590"/>
  <c r="P590"/>
  <c r="BI589"/>
  <c r="BH589"/>
  <c r="BG589"/>
  <c r="BE589"/>
  <c r="T589"/>
  <c r="R589"/>
  <c r="P589"/>
  <c r="BI588"/>
  <c r="BH588"/>
  <c r="BG588"/>
  <c r="BE588"/>
  <c r="T588"/>
  <c r="R588"/>
  <c r="P588"/>
  <c r="BI587"/>
  <c r="BH587"/>
  <c r="BG587"/>
  <c r="BE587"/>
  <c r="T587"/>
  <c r="R587"/>
  <c r="P587"/>
  <c r="BI586"/>
  <c r="BH586"/>
  <c r="BG586"/>
  <c r="BE586"/>
  <c r="T586"/>
  <c r="R586"/>
  <c r="P586"/>
  <c r="BI584"/>
  <c r="BH584"/>
  <c r="BG584"/>
  <c r="BE584"/>
  <c r="T584"/>
  <c r="R584"/>
  <c r="P584"/>
  <c r="BI583"/>
  <c r="BH583"/>
  <c r="BG583"/>
  <c r="BE583"/>
  <c r="T583"/>
  <c r="R583"/>
  <c r="P583"/>
  <c r="BI580"/>
  <c r="BH580"/>
  <c r="BG580"/>
  <c r="BE580"/>
  <c r="T580"/>
  <c r="R580"/>
  <c r="P580"/>
  <c r="BI579"/>
  <c r="BH579"/>
  <c r="BG579"/>
  <c r="BE579"/>
  <c r="T579"/>
  <c r="R579"/>
  <c r="P579"/>
  <c r="BI577"/>
  <c r="BH577"/>
  <c r="BG577"/>
  <c r="BE577"/>
  <c r="T577"/>
  <c r="R577"/>
  <c r="P577"/>
  <c r="BI576"/>
  <c r="BH576"/>
  <c r="BG576"/>
  <c r="BE576"/>
  <c r="T576"/>
  <c r="R576"/>
  <c r="P576"/>
  <c r="BI574"/>
  <c r="BH574"/>
  <c r="BG574"/>
  <c r="BE574"/>
  <c r="T574"/>
  <c r="R574"/>
  <c r="P574"/>
  <c r="BI569"/>
  <c r="BH569"/>
  <c r="BG569"/>
  <c r="BE569"/>
  <c r="T569"/>
  <c r="R569"/>
  <c r="P569"/>
  <c r="BI566"/>
  <c r="BH566"/>
  <c r="BG566"/>
  <c r="BE566"/>
  <c r="T566"/>
  <c r="R566"/>
  <c r="P566"/>
  <c r="BI565"/>
  <c r="BH565"/>
  <c r="BG565"/>
  <c r="BE565"/>
  <c r="T565"/>
  <c r="R565"/>
  <c r="P565"/>
  <c r="BI559"/>
  <c r="BH559"/>
  <c r="BG559"/>
  <c r="BE559"/>
  <c r="T559"/>
  <c r="R559"/>
  <c r="P559"/>
  <c r="BI557"/>
  <c r="BH557"/>
  <c r="BG557"/>
  <c r="BE557"/>
  <c r="T557"/>
  <c r="R557"/>
  <c r="P557"/>
  <c r="BI553"/>
  <c r="BH553"/>
  <c r="BG553"/>
  <c r="BE553"/>
  <c r="T553"/>
  <c r="R553"/>
  <c r="P553"/>
  <c r="BI552"/>
  <c r="BH552"/>
  <c r="BG552"/>
  <c r="BE552"/>
  <c r="T552"/>
  <c r="R552"/>
  <c r="P552"/>
  <c r="BI546"/>
  <c r="BH546"/>
  <c r="BG546"/>
  <c r="BE546"/>
  <c r="T546"/>
  <c r="R546"/>
  <c r="P546"/>
  <c r="BI540"/>
  <c r="BH540"/>
  <c r="BG540"/>
  <c r="BE540"/>
  <c r="T540"/>
  <c r="R540"/>
  <c r="P540"/>
  <c r="BI538"/>
  <c r="BH538"/>
  <c r="BG538"/>
  <c r="BE538"/>
  <c r="T538"/>
  <c r="R538"/>
  <c r="P538"/>
  <c r="BI535"/>
  <c r="BH535"/>
  <c r="BG535"/>
  <c r="BE535"/>
  <c r="T535"/>
  <c r="R535"/>
  <c r="P535"/>
  <c r="BI532"/>
  <c r="BH532"/>
  <c r="BG532"/>
  <c r="BE532"/>
  <c r="T532"/>
  <c r="R532"/>
  <c r="P532"/>
  <c r="BI528"/>
  <c r="BH528"/>
  <c r="BG528"/>
  <c r="BE528"/>
  <c r="T528"/>
  <c r="R528"/>
  <c r="P528"/>
  <c r="BI526"/>
  <c r="BH526"/>
  <c r="BG526"/>
  <c r="BE526"/>
  <c r="T526"/>
  <c r="R526"/>
  <c r="P526"/>
  <c r="BI521"/>
  <c r="BH521"/>
  <c r="BG521"/>
  <c r="BE521"/>
  <c r="T521"/>
  <c r="R521"/>
  <c r="P521"/>
  <c r="BI520"/>
  <c r="BH520"/>
  <c r="BG520"/>
  <c r="BE520"/>
  <c r="T520"/>
  <c r="R520"/>
  <c r="P520"/>
  <c r="BI515"/>
  <c r="BH515"/>
  <c r="BG515"/>
  <c r="BE515"/>
  <c r="T515"/>
  <c r="R515"/>
  <c r="P515"/>
  <c r="BI513"/>
  <c r="BH513"/>
  <c r="BG513"/>
  <c r="BE513"/>
  <c r="T513"/>
  <c r="R513"/>
  <c r="P513"/>
  <c r="BI507"/>
  <c r="BH507"/>
  <c r="BG507"/>
  <c r="BE507"/>
  <c r="T507"/>
  <c r="R507"/>
  <c r="P507"/>
  <c r="BI504"/>
  <c r="BH504"/>
  <c r="BG504"/>
  <c r="BE504"/>
  <c r="T504"/>
  <c r="R504"/>
  <c r="P504"/>
  <c r="BI502"/>
  <c r="BH502"/>
  <c r="BG502"/>
  <c r="BE502"/>
  <c r="T502"/>
  <c r="R502"/>
  <c r="P502"/>
  <c r="BI500"/>
  <c r="BH500"/>
  <c r="BG500"/>
  <c r="BE500"/>
  <c r="T500"/>
  <c r="R500"/>
  <c r="P500"/>
  <c r="BI499"/>
  <c r="BH499"/>
  <c r="BG499"/>
  <c r="BE499"/>
  <c r="T499"/>
  <c r="R499"/>
  <c r="P499"/>
  <c r="BI496"/>
  <c r="BH496"/>
  <c r="BG496"/>
  <c r="BE496"/>
  <c r="T496"/>
  <c r="R496"/>
  <c r="P496"/>
  <c r="BI494"/>
  <c r="BH494"/>
  <c r="BG494"/>
  <c r="BE494"/>
  <c r="T494"/>
  <c r="R494"/>
  <c r="P494"/>
  <c r="BI493"/>
  <c r="BH493"/>
  <c r="BG493"/>
  <c r="BE493"/>
  <c r="T493"/>
  <c r="R493"/>
  <c r="P493"/>
  <c r="BI492"/>
  <c r="BH492"/>
  <c r="BG492"/>
  <c r="BE492"/>
  <c r="T492"/>
  <c r="R492"/>
  <c r="P492"/>
  <c r="BI490"/>
  <c r="BH490"/>
  <c r="BG490"/>
  <c r="BE490"/>
  <c r="T490"/>
  <c r="R490"/>
  <c r="P490"/>
  <c r="BI488"/>
  <c r="BH488"/>
  <c r="BG488"/>
  <c r="BE488"/>
  <c r="T488"/>
  <c r="R488"/>
  <c r="P488"/>
  <c r="BI487"/>
  <c r="BH487"/>
  <c r="BG487"/>
  <c r="BE487"/>
  <c r="T487"/>
  <c r="R487"/>
  <c r="P487"/>
  <c r="BI484"/>
  <c r="BH484"/>
  <c r="BG484"/>
  <c r="BE484"/>
  <c r="T484"/>
  <c r="R484"/>
  <c r="P484"/>
  <c r="BI482"/>
  <c r="BH482"/>
  <c r="BG482"/>
  <c r="BE482"/>
  <c r="T482"/>
  <c r="R482"/>
  <c r="P482"/>
  <c r="BI481"/>
  <c r="BH481"/>
  <c r="BG481"/>
  <c r="BE481"/>
  <c r="T481"/>
  <c r="R481"/>
  <c r="P481"/>
  <c r="BI479"/>
  <c r="BH479"/>
  <c r="BG479"/>
  <c r="BE479"/>
  <c r="T479"/>
  <c r="R479"/>
  <c r="P479"/>
  <c r="BI477"/>
  <c r="BH477"/>
  <c r="BG477"/>
  <c r="BE477"/>
  <c r="T477"/>
  <c r="R477"/>
  <c r="P477"/>
  <c r="BI472"/>
  <c r="BH472"/>
  <c r="BG472"/>
  <c r="BE472"/>
  <c r="T472"/>
  <c r="R472"/>
  <c r="P472"/>
  <c r="BI469"/>
  <c r="BH469"/>
  <c r="BG469"/>
  <c r="BE469"/>
  <c r="T469"/>
  <c r="R469"/>
  <c r="P469"/>
  <c r="BI467"/>
  <c r="BH467"/>
  <c r="BG467"/>
  <c r="BE467"/>
  <c r="T467"/>
  <c r="R467"/>
  <c r="P467"/>
  <c r="BI461"/>
  <c r="BH461"/>
  <c r="BG461"/>
  <c r="BE461"/>
  <c r="T461"/>
  <c r="R461"/>
  <c r="P461"/>
  <c r="BI457"/>
  <c r="BH457"/>
  <c r="BG457"/>
  <c r="BE457"/>
  <c r="T457"/>
  <c r="T456"/>
  <c r="R457"/>
  <c r="R456"/>
  <c r="P457"/>
  <c r="P456"/>
  <c r="BI451"/>
  <c r="BH451"/>
  <c r="BG451"/>
  <c r="BE451"/>
  <c r="T451"/>
  <c r="R451"/>
  <c r="P451"/>
  <c r="BI447"/>
  <c r="BH447"/>
  <c r="BG447"/>
  <c r="BE447"/>
  <c r="T447"/>
  <c r="R447"/>
  <c r="P447"/>
  <c r="BI440"/>
  <c r="BH440"/>
  <c r="BG440"/>
  <c r="BE440"/>
  <c r="T440"/>
  <c r="R440"/>
  <c r="P440"/>
  <c r="BI432"/>
  <c r="BH432"/>
  <c r="BG432"/>
  <c r="BE432"/>
  <c r="T432"/>
  <c r="R432"/>
  <c r="P432"/>
  <c r="BI431"/>
  <c r="BH431"/>
  <c r="BG431"/>
  <c r="BE431"/>
  <c r="T431"/>
  <c r="R431"/>
  <c r="P431"/>
  <c r="BI427"/>
  <c r="BH427"/>
  <c r="BG427"/>
  <c r="BE427"/>
  <c r="T427"/>
  <c r="R427"/>
  <c r="P427"/>
  <c r="BI425"/>
  <c r="BH425"/>
  <c r="BG425"/>
  <c r="BE425"/>
  <c r="T425"/>
  <c r="R425"/>
  <c r="P425"/>
  <c r="BI422"/>
  <c r="BH422"/>
  <c r="BG422"/>
  <c r="BE422"/>
  <c r="T422"/>
  <c r="R422"/>
  <c r="P422"/>
  <c r="BI420"/>
  <c r="BH420"/>
  <c r="BG420"/>
  <c r="BE420"/>
  <c r="T420"/>
  <c r="R420"/>
  <c r="P420"/>
  <c r="BI417"/>
  <c r="BH417"/>
  <c r="BG417"/>
  <c r="BE417"/>
  <c r="T417"/>
  <c r="R417"/>
  <c r="P417"/>
  <c r="BI415"/>
  <c r="BH415"/>
  <c r="BG415"/>
  <c r="BE415"/>
  <c r="T415"/>
  <c r="R415"/>
  <c r="P415"/>
  <c r="BI414"/>
  <c r="BH414"/>
  <c r="BG414"/>
  <c r="BE414"/>
  <c r="T414"/>
  <c r="R414"/>
  <c r="P414"/>
  <c r="BI411"/>
  <c r="BH411"/>
  <c r="BG411"/>
  <c r="BE411"/>
  <c r="T411"/>
  <c r="R411"/>
  <c r="P411"/>
  <c r="BI409"/>
  <c r="BH409"/>
  <c r="BG409"/>
  <c r="BE409"/>
  <c r="T409"/>
  <c r="R409"/>
  <c r="P409"/>
  <c r="BI407"/>
  <c r="BH407"/>
  <c r="BG407"/>
  <c r="BE407"/>
  <c r="T407"/>
  <c r="R407"/>
  <c r="P407"/>
  <c r="BI404"/>
  <c r="BH404"/>
  <c r="BG404"/>
  <c r="BE404"/>
  <c r="T404"/>
  <c r="R404"/>
  <c r="P404"/>
  <c r="BI401"/>
  <c r="BH401"/>
  <c r="BG401"/>
  <c r="BE401"/>
  <c r="T401"/>
  <c r="R401"/>
  <c r="P401"/>
  <c r="BI398"/>
  <c r="BH398"/>
  <c r="BG398"/>
  <c r="BE398"/>
  <c r="T398"/>
  <c r="R398"/>
  <c r="P398"/>
  <c r="BI397"/>
  <c r="BH397"/>
  <c r="BG397"/>
  <c r="BE397"/>
  <c r="T397"/>
  <c r="R397"/>
  <c r="P397"/>
  <c r="BI395"/>
  <c r="BH395"/>
  <c r="BG395"/>
  <c r="BE395"/>
  <c r="T395"/>
  <c r="R395"/>
  <c r="P395"/>
  <c r="BI388"/>
  <c r="BH388"/>
  <c r="BG388"/>
  <c r="BE388"/>
  <c r="T388"/>
  <c r="R388"/>
  <c r="P388"/>
  <c r="BI386"/>
  <c r="BH386"/>
  <c r="BG386"/>
  <c r="BE386"/>
  <c r="T386"/>
  <c r="R386"/>
  <c r="P386"/>
  <c r="BI385"/>
  <c r="BH385"/>
  <c r="BG385"/>
  <c r="BE385"/>
  <c r="T385"/>
  <c r="R385"/>
  <c r="P385"/>
  <c r="BI377"/>
  <c r="BH377"/>
  <c r="BG377"/>
  <c r="BE377"/>
  <c r="T377"/>
  <c r="R377"/>
  <c r="P377"/>
  <c r="BI376"/>
  <c r="BH376"/>
  <c r="BG376"/>
  <c r="BE376"/>
  <c r="T376"/>
  <c r="R376"/>
  <c r="P376"/>
  <c r="BI374"/>
  <c r="BH374"/>
  <c r="BG374"/>
  <c r="BE374"/>
  <c r="T374"/>
  <c r="R374"/>
  <c r="P374"/>
  <c r="BI371"/>
  <c r="BH371"/>
  <c r="BG371"/>
  <c r="BE371"/>
  <c r="T371"/>
  <c r="R371"/>
  <c r="P371"/>
  <c r="BI369"/>
  <c r="BH369"/>
  <c r="BG369"/>
  <c r="BE369"/>
  <c r="T369"/>
  <c r="R369"/>
  <c r="P369"/>
  <c r="BI367"/>
  <c r="BH367"/>
  <c r="BG367"/>
  <c r="BE367"/>
  <c r="T367"/>
  <c r="R367"/>
  <c r="P367"/>
  <c r="BI352"/>
  <c r="BH352"/>
  <c r="BG352"/>
  <c r="BE352"/>
  <c r="T352"/>
  <c r="R352"/>
  <c r="P352"/>
  <c r="BI344"/>
  <c r="BH344"/>
  <c r="BG344"/>
  <c r="BE344"/>
  <c r="T344"/>
  <c r="R344"/>
  <c r="P344"/>
  <c r="BI342"/>
  <c r="BH342"/>
  <c r="BG342"/>
  <c r="BE342"/>
  <c r="T342"/>
  <c r="R342"/>
  <c r="P342"/>
  <c r="BI339"/>
  <c r="BH339"/>
  <c r="BG339"/>
  <c r="BE339"/>
  <c r="T339"/>
  <c r="R339"/>
  <c r="P339"/>
  <c r="BI327"/>
  <c r="BH327"/>
  <c r="BG327"/>
  <c r="BE327"/>
  <c r="T327"/>
  <c r="R327"/>
  <c r="P327"/>
  <c r="BI325"/>
  <c r="BH325"/>
  <c r="BG325"/>
  <c r="BE325"/>
  <c r="T325"/>
  <c r="R325"/>
  <c r="P325"/>
  <c r="BI314"/>
  <c r="BH314"/>
  <c r="BG314"/>
  <c r="BE314"/>
  <c r="T314"/>
  <c r="R314"/>
  <c r="P314"/>
  <c r="BI311"/>
  <c r="BH311"/>
  <c r="BG311"/>
  <c r="BE311"/>
  <c r="T311"/>
  <c r="R311"/>
  <c r="P311"/>
  <c r="BI309"/>
  <c r="BH309"/>
  <c r="BG309"/>
  <c r="BE309"/>
  <c r="T309"/>
  <c r="R309"/>
  <c r="P309"/>
  <c r="BI307"/>
  <c r="BH307"/>
  <c r="BG307"/>
  <c r="BE307"/>
  <c r="T307"/>
  <c r="R307"/>
  <c r="P307"/>
  <c r="BI296"/>
  <c r="BH296"/>
  <c r="BG296"/>
  <c r="BE296"/>
  <c r="T296"/>
  <c r="R296"/>
  <c r="P296"/>
  <c r="BI294"/>
  <c r="BH294"/>
  <c r="BG294"/>
  <c r="BE294"/>
  <c r="T294"/>
  <c r="R294"/>
  <c r="P294"/>
  <c r="BI281"/>
  <c r="BH281"/>
  <c r="BG281"/>
  <c r="BE281"/>
  <c r="T281"/>
  <c r="R281"/>
  <c r="P281"/>
  <c r="BI276"/>
  <c r="BH276"/>
  <c r="BG276"/>
  <c r="BE276"/>
  <c r="T276"/>
  <c r="R276"/>
  <c r="P276"/>
  <c r="BI273"/>
  <c r="BH273"/>
  <c r="BG273"/>
  <c r="BE273"/>
  <c r="T273"/>
  <c r="R273"/>
  <c r="P273"/>
  <c r="BI271"/>
  <c r="BH271"/>
  <c r="BG271"/>
  <c r="BE271"/>
  <c r="T271"/>
  <c r="R271"/>
  <c r="P271"/>
  <c r="BI266"/>
  <c r="BH266"/>
  <c r="BG266"/>
  <c r="BE266"/>
  <c r="T266"/>
  <c r="R266"/>
  <c r="P266"/>
  <c r="BI260"/>
  <c r="BH260"/>
  <c r="BG260"/>
  <c r="BE260"/>
  <c r="T260"/>
  <c r="R260"/>
  <c r="P260"/>
  <c r="BI256"/>
  <c r="BH256"/>
  <c r="BG256"/>
  <c r="BE256"/>
  <c r="T256"/>
  <c r="R256"/>
  <c r="P256"/>
  <c r="BI250"/>
  <c r="BH250"/>
  <c r="BG250"/>
  <c r="BE250"/>
  <c r="T250"/>
  <c r="R250"/>
  <c r="P250"/>
  <c r="BI235"/>
  <c r="BH235"/>
  <c r="BG235"/>
  <c r="BE235"/>
  <c r="T235"/>
  <c r="R235"/>
  <c r="P235"/>
  <c r="BI224"/>
  <c r="BH224"/>
  <c r="BG224"/>
  <c r="BE224"/>
  <c r="T224"/>
  <c r="R224"/>
  <c r="P224"/>
  <c r="BI213"/>
  <c r="BH213"/>
  <c r="BG213"/>
  <c r="BE213"/>
  <c r="T213"/>
  <c r="R213"/>
  <c r="P213"/>
  <c r="BI211"/>
  <c r="BH211"/>
  <c r="BG211"/>
  <c r="BE211"/>
  <c r="T211"/>
  <c r="R211"/>
  <c r="P211"/>
  <c r="BI200"/>
  <c r="BH200"/>
  <c r="BG200"/>
  <c r="BE200"/>
  <c r="T200"/>
  <c r="R200"/>
  <c r="P200"/>
  <c r="BI198"/>
  <c r="BH198"/>
  <c r="BG198"/>
  <c r="BE198"/>
  <c r="T198"/>
  <c r="R198"/>
  <c r="P198"/>
  <c r="BI196"/>
  <c r="BH196"/>
  <c r="BG196"/>
  <c r="BE196"/>
  <c r="T196"/>
  <c r="R196"/>
  <c r="P196"/>
  <c r="BI184"/>
  <c r="BH184"/>
  <c r="BG184"/>
  <c r="BE184"/>
  <c r="T184"/>
  <c r="R184"/>
  <c r="P184"/>
  <c r="BI183"/>
  <c r="BH183"/>
  <c r="BG183"/>
  <c r="BE183"/>
  <c r="T183"/>
  <c r="R183"/>
  <c r="P183"/>
  <c r="BI177"/>
  <c r="BH177"/>
  <c r="BG177"/>
  <c r="BE177"/>
  <c r="T177"/>
  <c r="R177"/>
  <c r="P177"/>
  <c r="BI173"/>
  <c r="BH173"/>
  <c r="BG173"/>
  <c r="BE173"/>
  <c r="T173"/>
  <c r="R173"/>
  <c r="P173"/>
  <c r="BI170"/>
  <c r="BH170"/>
  <c r="BG170"/>
  <c r="BE170"/>
  <c r="T170"/>
  <c r="R170"/>
  <c r="P170"/>
  <c r="BI164"/>
  <c r="BH164"/>
  <c r="BG164"/>
  <c r="BE164"/>
  <c r="T164"/>
  <c r="R164"/>
  <c r="P164"/>
  <c r="BI162"/>
  <c r="BH162"/>
  <c r="BG162"/>
  <c r="BE162"/>
  <c r="T162"/>
  <c r="R162"/>
  <c r="P162"/>
  <c r="BI161"/>
  <c r="BH161"/>
  <c r="BG161"/>
  <c r="BE161"/>
  <c r="T161"/>
  <c r="R161"/>
  <c r="P161"/>
  <c r="BI159"/>
  <c r="BH159"/>
  <c r="BG159"/>
  <c r="BE159"/>
  <c r="T159"/>
  <c r="R159"/>
  <c r="P159"/>
  <c r="BI157"/>
  <c r="BH157"/>
  <c r="BG157"/>
  <c r="BE157"/>
  <c r="T157"/>
  <c r="R157"/>
  <c r="P157"/>
  <c r="BI156"/>
  <c r="BH156"/>
  <c r="BG156"/>
  <c r="BE156"/>
  <c r="T156"/>
  <c r="R156"/>
  <c r="P156"/>
  <c r="BI154"/>
  <c r="BH154"/>
  <c r="BG154"/>
  <c r="BE154"/>
  <c r="T154"/>
  <c r="R154"/>
  <c r="P154"/>
  <c r="BI148"/>
  <c r="BH148"/>
  <c r="BG148"/>
  <c r="BE148"/>
  <c r="T148"/>
  <c r="R148"/>
  <c r="P148"/>
  <c r="BI143"/>
  <c r="BH143"/>
  <c r="BG143"/>
  <c r="BE143"/>
  <c r="T143"/>
  <c r="R143"/>
  <c r="P143"/>
  <c r="BI141"/>
  <c r="BH141"/>
  <c r="BG141"/>
  <c r="BE141"/>
  <c r="T141"/>
  <c r="R141"/>
  <c r="P141"/>
  <c r="BI133"/>
  <c r="BH133"/>
  <c r="BG133"/>
  <c r="BE133"/>
  <c r="T133"/>
  <c r="R133"/>
  <c r="P133"/>
  <c r="BI130"/>
  <c r="BH130"/>
  <c r="BG130"/>
  <c r="BE130"/>
  <c r="T130"/>
  <c r="R130"/>
  <c r="P130"/>
  <c r="BI125"/>
  <c r="BH125"/>
  <c r="BG125"/>
  <c r="BE125"/>
  <c r="T125"/>
  <c r="R125"/>
  <c r="P125"/>
  <c r="BI118"/>
  <c r="BH118"/>
  <c r="BG118"/>
  <c r="BE118"/>
  <c r="T118"/>
  <c r="R118"/>
  <c r="P118"/>
  <c r="BI116"/>
  <c r="BH116"/>
  <c r="BG116"/>
  <c r="BE116"/>
  <c r="T116"/>
  <c r="R116"/>
  <c r="P116"/>
  <c r="BI108"/>
  <c r="BH108"/>
  <c r="BG108"/>
  <c r="BE108"/>
  <c r="T108"/>
  <c r="R108"/>
  <c r="P108"/>
  <c r="J102"/>
  <c r="J101"/>
  <c r="F101"/>
  <c r="F99"/>
  <c r="E97"/>
  <c r="J55"/>
  <c r="J54"/>
  <c r="F54"/>
  <c r="F52"/>
  <c r="E50"/>
  <c r="J18"/>
  <c r="E18"/>
  <c r="F55"/>
  <c r="J17"/>
  <c r="J12"/>
  <c r="J52"/>
  <c r="E7"/>
  <c r="E48"/>
  <c i="1" r="L50"/>
  <c r="AM50"/>
  <c r="AM49"/>
  <c r="L49"/>
  <c r="AM47"/>
  <c r="L47"/>
  <c r="L45"/>
  <c r="L44"/>
  <c i="2" r="J271"/>
  <c r="BK116"/>
  <c r="BK725"/>
  <c r="BK695"/>
  <c r="J663"/>
  <c r="BK557"/>
  <c r="J477"/>
  <c r="BK367"/>
  <c r="J173"/>
  <c r="BK141"/>
  <c r="J752"/>
  <c r="BK732"/>
  <c r="J697"/>
  <c r="J659"/>
  <c r="BK611"/>
  <c r="J565"/>
  <c r="BK500"/>
  <c r="J431"/>
  <c r="BK395"/>
  <c r="BK213"/>
  <c r="J148"/>
  <c r="J692"/>
  <c r="BK662"/>
  <c r="J621"/>
  <c r="J579"/>
  <c r="BK507"/>
  <c r="BK488"/>
  <c r="J427"/>
  <c r="BK311"/>
  <c r="J213"/>
  <c r="J751"/>
  <c r="BK648"/>
  <c r="J566"/>
  <c r="J496"/>
  <c r="BK447"/>
  <c r="J395"/>
  <c r="J266"/>
  <c r="J164"/>
  <c r="J706"/>
  <c r="J631"/>
  <c r="J590"/>
  <c r="J532"/>
  <c r="BK482"/>
  <c r="J401"/>
  <c r="J309"/>
  <c r="J177"/>
  <c r="BK706"/>
  <c r="J666"/>
  <c r="BK639"/>
  <c r="BK590"/>
  <c r="J557"/>
  <c r="BK461"/>
  <c r="BK385"/>
  <c r="BK276"/>
  <c r="BK159"/>
  <c r="J735"/>
  <c r="BK687"/>
  <c r="J643"/>
  <c r="J584"/>
  <c r="J535"/>
  <c r="BK374"/>
  <c r="BK235"/>
  <c r="J156"/>
  <c r="J757"/>
  <c r="BK741"/>
  <c r="J725"/>
  <c r="J667"/>
  <c r="J633"/>
  <c r="BK584"/>
  <c r="J521"/>
  <c r="BK487"/>
  <c r="J422"/>
  <c r="BK377"/>
  <c r="BK260"/>
  <c r="BK154"/>
  <c r="J719"/>
  <c r="J687"/>
  <c r="J636"/>
  <c r="BK601"/>
  <c r="J552"/>
  <c r="J502"/>
  <c r="J484"/>
  <c r="J385"/>
  <c r="BK325"/>
  <c r="BK211"/>
  <c r="J741"/>
  <c r="BK615"/>
  <c r="J507"/>
  <c r="J469"/>
  <c r="J414"/>
  <c r="BK294"/>
  <c r="J170"/>
  <c i="1" r="AS54"/>
  <c i="2" r="J720"/>
  <c r="J604"/>
  <c r="BK589"/>
  <c r="J513"/>
  <c r="J407"/>
  <c r="J367"/>
  <c r="BK156"/>
  <c r="J701"/>
  <c r="BK653"/>
  <c r="J611"/>
  <c r="BK569"/>
  <c r="J515"/>
  <c r="BK401"/>
  <c r="BK344"/>
  <c r="BK184"/>
  <c r="J748"/>
  <c r="BK719"/>
  <c r="J677"/>
  <c r="BK632"/>
  <c r="J580"/>
  <c r="BK484"/>
  <c r="BK352"/>
  <c r="J183"/>
  <c r="J154"/>
  <c r="J756"/>
  <c r="J747"/>
  <c r="BK731"/>
  <c r="J675"/>
  <c r="BK646"/>
  <c r="J588"/>
  <c r="J540"/>
  <c r="BK492"/>
  <c r="BK415"/>
  <c r="BK342"/>
  <c r="BK173"/>
  <c r="J726"/>
  <c r="J708"/>
  <c r="BK660"/>
  <c r="J609"/>
  <c r="BK538"/>
  <c r="J499"/>
  <c r="BK467"/>
  <c r="BK417"/>
  <c r="J296"/>
  <c r="J196"/>
  <c r="BK738"/>
  <c r="J660"/>
  <c r="J482"/>
  <c r="J461"/>
  <c r="BK409"/>
  <c r="J281"/>
  <c r="J224"/>
  <c r="J118"/>
  <c r="BK708"/>
  <c r="BK643"/>
  <c r="BK576"/>
  <c r="J488"/>
  <c r="J404"/>
  <c r="J352"/>
  <c r="J133"/>
  <c r="BK699"/>
  <c r="J662"/>
  <c r="BK612"/>
  <c r="BK579"/>
  <c r="BK521"/>
  <c r="BK388"/>
  <c r="J314"/>
  <c r="BK157"/>
  <c r="J738"/>
  <c r="J713"/>
  <c r="BK667"/>
  <c r="BK588"/>
  <c r="J504"/>
  <c r="J398"/>
  <c r="J273"/>
  <c r="J161"/>
  <c r="J116"/>
  <c r="J755"/>
  <c r="BK735"/>
  <c r="BK704"/>
  <c r="J658"/>
  <c r="J615"/>
  <c r="J559"/>
  <c r="BK499"/>
  <c r="J425"/>
  <c r="J369"/>
  <c r="BK196"/>
  <c r="J721"/>
  <c r="J699"/>
  <c r="BK666"/>
  <c r="BK634"/>
  <c r="J586"/>
  <c r="BK515"/>
  <c r="J490"/>
  <c r="J447"/>
  <c r="J377"/>
  <c r="J294"/>
  <c r="BK198"/>
  <c r="J737"/>
  <c r="BK580"/>
  <c r="J481"/>
  <c r="BK422"/>
  <c r="BK309"/>
  <c r="BK183"/>
  <c r="BK718"/>
  <c r="J646"/>
  <c r="J598"/>
  <c r="J546"/>
  <c r="J451"/>
  <c r="BK376"/>
  <c r="BK256"/>
  <c r="BK716"/>
  <c r="J669"/>
  <c r="J634"/>
  <c r="BK583"/>
  <c r="J526"/>
  <c r="BK451"/>
  <c r="J374"/>
  <c r="BK250"/>
  <c r="BK148"/>
  <c r="BK737"/>
  <c r="BK701"/>
  <c r="J668"/>
  <c r="BK595"/>
  <c r="BK546"/>
  <c r="BK386"/>
  <c r="BK281"/>
  <c r="J162"/>
  <c r="BK757"/>
  <c r="BK751"/>
  <c r="BK734"/>
  <c r="BK713"/>
  <c r="J665"/>
  <c r="BK631"/>
  <c r="J574"/>
  <c r="BK490"/>
  <c r="BK404"/>
  <c r="J342"/>
  <c r="J184"/>
  <c r="BK733"/>
  <c r="J689"/>
  <c r="J639"/>
  <c r="J607"/>
  <c r="BK532"/>
  <c r="BK493"/>
  <c r="J440"/>
  <c r="J376"/>
  <c r="BK271"/>
  <c r="BK164"/>
  <c r="BK736"/>
  <c r="BK592"/>
  <c r="J538"/>
  <c r="J457"/>
  <c r="BK407"/>
  <c r="J250"/>
  <c r="BK133"/>
  <c r="BK726"/>
  <c r="BK669"/>
  <c r="J601"/>
  <c r="BK574"/>
  <c r="J493"/>
  <c r="J415"/>
  <c r="J371"/>
  <c r="J758"/>
  <c r="BK689"/>
  <c r="BK658"/>
  <c r="BK604"/>
  <c r="J520"/>
  <c r="BK414"/>
  <c r="BK371"/>
  <c r="J211"/>
  <c r="J143"/>
  <c r="J732"/>
  <c r="J709"/>
  <c r="J653"/>
  <c r="BK559"/>
  <c r="J528"/>
  <c r="BK440"/>
  <c r="J276"/>
  <c r="J157"/>
  <c r="BK756"/>
  <c r="BK748"/>
  <c r="BK729"/>
  <c r="J695"/>
  <c r="BK641"/>
  <c r="J587"/>
  <c r="BK520"/>
  <c r="J472"/>
  <c r="J411"/>
  <c r="BK273"/>
  <c r="BK130"/>
  <c r="J716"/>
  <c r="J683"/>
  <c r="BK659"/>
  <c r="J589"/>
  <c r="BK528"/>
  <c r="J492"/>
  <c r="J432"/>
  <c r="BK339"/>
  <c r="J256"/>
  <c r="BK162"/>
  <c r="J729"/>
  <c r="BK587"/>
  <c r="BK535"/>
  <c r="BK477"/>
  <c r="J420"/>
  <c r="J344"/>
  <c r="J198"/>
  <c r="J108"/>
  <c r="BK683"/>
  <c r="BK636"/>
  <c r="J595"/>
  <c r="BK540"/>
  <c r="BK479"/>
  <c r="J388"/>
  <c r="BK296"/>
  <c r="BK721"/>
  <c r="J681"/>
  <c r="J641"/>
  <c r="BK609"/>
  <c r="J577"/>
  <c r="BK494"/>
  <c r="J397"/>
  <c r="BK307"/>
  <c r="BK200"/>
  <c r="BK118"/>
  <c r="J731"/>
  <c r="BK681"/>
  <c r="BK633"/>
  <c r="J583"/>
  <c r="BK526"/>
  <c r="J467"/>
  <c r="J339"/>
  <c r="BK177"/>
  <c r="J130"/>
  <c r="BK755"/>
  <c r="J733"/>
  <c r="J718"/>
  <c r="BK664"/>
  <c r="J592"/>
  <c r="J576"/>
  <c r="J494"/>
  <c r="BK427"/>
  <c r="J325"/>
  <c r="J734"/>
  <c r="BK709"/>
  <c r="BK677"/>
  <c r="J648"/>
  <c r="J612"/>
  <c r="J553"/>
  <c r="BK504"/>
  <c r="J487"/>
  <c r="BK420"/>
  <c r="BK369"/>
  <c r="J260"/>
  <c r="BK143"/>
  <c r="BK621"/>
  <c r="BK553"/>
  <c r="BK472"/>
  <c r="BK411"/>
  <c r="J311"/>
  <c r="J200"/>
  <c r="BK125"/>
  <c r="BK692"/>
  <c r="J635"/>
  <c r="BK586"/>
  <c r="J500"/>
  <c r="J417"/>
  <c r="J386"/>
  <c r="BK266"/>
  <c r="BK758"/>
  <c r="J704"/>
  <c r="BK665"/>
  <c r="BK598"/>
  <c r="BK565"/>
  <c r="BK469"/>
  <c r="BK431"/>
  <c r="BK327"/>
  <c r="BK161"/>
  <c r="BK747"/>
  <c r="BK720"/>
  <c r="BK675"/>
  <c r="BK607"/>
  <c r="BK552"/>
  <c r="BK502"/>
  <c r="BK425"/>
  <c r="J307"/>
  <c r="BK170"/>
  <c r="J125"/>
  <c r="BK752"/>
  <c r="J736"/>
  <c r="BK722"/>
  <c r="BK668"/>
  <c r="BK635"/>
  <c r="BK577"/>
  <c r="BK513"/>
  <c r="BK457"/>
  <c r="BK398"/>
  <c r="BK314"/>
  <c r="J159"/>
  <c r="J722"/>
  <c r="BK697"/>
  <c r="J664"/>
  <c r="J632"/>
  <c r="BK566"/>
  <c r="BK496"/>
  <c r="BK481"/>
  <c r="J409"/>
  <c r="J327"/>
  <c r="BK224"/>
  <c r="BK108"/>
  <c r="BK663"/>
  <c r="J569"/>
  <c r="J479"/>
  <c r="BK432"/>
  <c r="BK397"/>
  <c r="J235"/>
  <c r="J141"/>
  <c l="1" r="T614"/>
  <c r="P614"/>
  <c r="P750"/>
  <c r="P107"/>
  <c r="R107"/>
  <c r="BK140"/>
  <c r="BK139"/>
  <c r="J139"/>
  <c r="J62"/>
  <c r="T506"/>
  <c r="BK534"/>
  <c r="J534"/>
  <c r="J79"/>
  <c r="P534"/>
  <c r="R534"/>
  <c r="T534"/>
  <c r="BK614"/>
  <c r="J614"/>
  <c r="J80"/>
  <c r="T750"/>
  <c r="T498"/>
  <c r="R712"/>
  <c r="R711"/>
  <c r="BK750"/>
  <c r="J750"/>
  <c r="J84"/>
  <c r="BK506"/>
  <c r="J506"/>
  <c r="J78"/>
  <c r="R614"/>
  <c r="BK703"/>
  <c r="J703"/>
  <c r="J81"/>
  <c r="P703"/>
  <c r="R703"/>
  <c r="T703"/>
  <c r="R754"/>
  <c r="T712"/>
  <c r="T711"/>
  <c r="BK754"/>
  <c r="J754"/>
  <c r="J85"/>
  <c r="P506"/>
  <c r="R506"/>
  <c r="BK712"/>
  <c r="J712"/>
  <c r="J83"/>
  <c r="P754"/>
  <c r="R750"/>
  <c r="BK107"/>
  <c r="J107"/>
  <c r="J61"/>
  <c r="T107"/>
  <c r="P140"/>
  <c r="P139"/>
  <c r="R140"/>
  <c r="R139"/>
  <c r="T140"/>
  <c r="T139"/>
  <c r="BK160"/>
  <c r="J160"/>
  <c r="J64"/>
  <c r="P160"/>
  <c r="R160"/>
  <c r="T160"/>
  <c r="BK176"/>
  <c r="J176"/>
  <c r="J66"/>
  <c r="P176"/>
  <c r="R176"/>
  <c r="T176"/>
  <c r="T175"/>
  <c r="BK366"/>
  <c r="J366"/>
  <c r="J67"/>
  <c r="P366"/>
  <c r="R366"/>
  <c r="T366"/>
  <c r="BK373"/>
  <c r="J373"/>
  <c r="J68"/>
  <c r="P373"/>
  <c r="R373"/>
  <c r="T373"/>
  <c r="BK400"/>
  <c r="J400"/>
  <c r="J70"/>
  <c r="P400"/>
  <c r="R400"/>
  <c r="T400"/>
  <c r="BK424"/>
  <c r="J424"/>
  <c r="J71"/>
  <c r="P424"/>
  <c r="R424"/>
  <c r="T424"/>
  <c r="BK460"/>
  <c r="J460"/>
  <c r="J74"/>
  <c r="P460"/>
  <c r="R460"/>
  <c r="T460"/>
  <c r="BK471"/>
  <c r="J471"/>
  <c r="J75"/>
  <c r="P471"/>
  <c r="R471"/>
  <c r="T471"/>
  <c r="BK486"/>
  <c r="J486"/>
  <c r="J76"/>
  <c r="P486"/>
  <c r="R486"/>
  <c r="T486"/>
  <c r="BK498"/>
  <c r="J498"/>
  <c r="J77"/>
  <c r="P498"/>
  <c r="R498"/>
  <c r="P712"/>
  <c r="P711"/>
  <c r="T754"/>
  <c r="J99"/>
  <c r="BF130"/>
  <c r="BF177"/>
  <c r="BF266"/>
  <c r="BF271"/>
  <c r="BF398"/>
  <c r="BF451"/>
  <c r="BF487"/>
  <c r="BF504"/>
  <c r="BF521"/>
  <c r="BF546"/>
  <c r="BF559"/>
  <c r="BF576"/>
  <c r="BF595"/>
  <c r="BF604"/>
  <c r="BF607"/>
  <c r="BF633"/>
  <c r="BF634"/>
  <c r="BF635"/>
  <c r="BF639"/>
  <c r="BF731"/>
  <c r="BF736"/>
  <c r="BF741"/>
  <c r="BF748"/>
  <c r="E95"/>
  <c r="F102"/>
  <c r="BF118"/>
  <c r="BF125"/>
  <c r="BF170"/>
  <c r="BF173"/>
  <c r="BF183"/>
  <c r="BF224"/>
  <c r="BF250"/>
  <c r="BF256"/>
  <c r="BF296"/>
  <c r="BF307"/>
  <c r="BF311"/>
  <c r="BF314"/>
  <c r="BF376"/>
  <c r="BF385"/>
  <c r="BF397"/>
  <c r="BF422"/>
  <c r="BF457"/>
  <c r="BF492"/>
  <c r="BF494"/>
  <c r="BF502"/>
  <c r="BF526"/>
  <c r="BF535"/>
  <c r="BF577"/>
  <c r="BF580"/>
  <c r="BF584"/>
  <c r="BF621"/>
  <c r="BF636"/>
  <c r="BF646"/>
  <c r="BF665"/>
  <c r="BF677"/>
  <c r="BF681"/>
  <c r="BF689"/>
  <c r="BF704"/>
  <c r="BF706"/>
  <c r="BF708"/>
  <c r="BF713"/>
  <c r="BF720"/>
  <c r="BF721"/>
  <c r="BF725"/>
  <c r="BF108"/>
  <c r="BF309"/>
  <c r="BF339"/>
  <c r="BF342"/>
  <c r="BF414"/>
  <c r="BF417"/>
  <c r="BF447"/>
  <c r="BF461"/>
  <c r="BF469"/>
  <c r="BF484"/>
  <c r="BF496"/>
  <c r="BF507"/>
  <c r="BF569"/>
  <c r="BF583"/>
  <c r="BF643"/>
  <c r="BF662"/>
  <c r="BF663"/>
  <c r="BF687"/>
  <c r="BF701"/>
  <c r="BF732"/>
  <c r="BF737"/>
  <c r="BF738"/>
  <c r="BF751"/>
  <c r="BF752"/>
  <c r="BF755"/>
  <c r="BF756"/>
  <c r="BF757"/>
  <c r="BF133"/>
  <c r="BF184"/>
  <c r="BF196"/>
  <c r="BF211"/>
  <c r="BF213"/>
  <c r="BF276"/>
  <c r="BF327"/>
  <c r="BF352"/>
  <c r="BF371"/>
  <c r="BF374"/>
  <c r="BF377"/>
  <c r="BF386"/>
  <c r="BF388"/>
  <c r="BF395"/>
  <c r="BF401"/>
  <c r="BF415"/>
  <c r="BF481"/>
  <c r="BF488"/>
  <c r="BF500"/>
  <c r="BF513"/>
  <c r="BF515"/>
  <c r="BF528"/>
  <c r="BF532"/>
  <c r="BF553"/>
  <c r="BF574"/>
  <c r="BF579"/>
  <c r="BF590"/>
  <c r="BF592"/>
  <c r="BF598"/>
  <c r="BF611"/>
  <c r="BF615"/>
  <c r="BF666"/>
  <c r="BF667"/>
  <c r="BF669"/>
  <c r="BF675"/>
  <c r="BF683"/>
  <c r="BF692"/>
  <c r="BF699"/>
  <c r="BF709"/>
  <c r="BF718"/>
  <c r="BF729"/>
  <c r="BF733"/>
  <c r="BF734"/>
  <c r="BF735"/>
  <c r="BF747"/>
  <c r="BF758"/>
  <c r="BF154"/>
  <c r="BF156"/>
  <c r="BF162"/>
  <c r="BF164"/>
  <c r="BF235"/>
  <c r="BF260"/>
  <c r="BF273"/>
  <c r="BF281"/>
  <c r="BF294"/>
  <c r="BF369"/>
  <c r="BF404"/>
  <c r="BF407"/>
  <c r="BF409"/>
  <c r="BF411"/>
  <c r="BF425"/>
  <c r="BF467"/>
  <c r="BF472"/>
  <c r="BF479"/>
  <c r="BF482"/>
  <c r="BF490"/>
  <c r="BF493"/>
  <c r="BF540"/>
  <c r="BF552"/>
  <c r="BF566"/>
  <c r="BF586"/>
  <c r="BF588"/>
  <c r="BF589"/>
  <c r="BF601"/>
  <c r="BF631"/>
  <c r="BF632"/>
  <c r="BF648"/>
  <c r="BF659"/>
  <c r="BF660"/>
  <c r="BF664"/>
  <c r="BF695"/>
  <c r="BF697"/>
  <c r="BF726"/>
  <c r="BF116"/>
  <c r="BF141"/>
  <c r="BF143"/>
  <c r="BF148"/>
  <c r="BF157"/>
  <c r="BF159"/>
  <c r="BF161"/>
  <c r="BF198"/>
  <c r="BF200"/>
  <c r="BF325"/>
  <c r="BF344"/>
  <c r="BF367"/>
  <c r="BF420"/>
  <c r="BF427"/>
  <c r="BF431"/>
  <c r="BF432"/>
  <c r="BF440"/>
  <c r="BF477"/>
  <c r="BF499"/>
  <c r="BF520"/>
  <c r="BF538"/>
  <c r="BF557"/>
  <c r="BF565"/>
  <c r="BF587"/>
  <c r="BF609"/>
  <c r="BF612"/>
  <c r="BF641"/>
  <c r="BF653"/>
  <c r="BF658"/>
  <c r="BF668"/>
  <c r="BF716"/>
  <c r="BF719"/>
  <c r="BF722"/>
  <c r="BK456"/>
  <c r="J456"/>
  <c r="J72"/>
  <c r="J33"/>
  <c i="1" r="AV55"/>
  <c i="2" r="F36"/>
  <c i="1" r="BC55"/>
  <c r="BC54"/>
  <c r="AY54"/>
  <c i="2" r="F37"/>
  <c i="1" r="BD55"/>
  <c r="BD54"/>
  <c r="W33"/>
  <c i="2" r="F35"/>
  <c i="1" r="BB55"/>
  <c r="BB54"/>
  <c r="W31"/>
  <c i="2" r="F33"/>
  <c i="1" r="AZ55"/>
  <c r="AZ54"/>
  <c r="W29"/>
  <c i="2" l="1" r="T459"/>
  <c r="R459"/>
  <c r="P459"/>
  <c r="T399"/>
  <c r="P399"/>
  <c r="R175"/>
  <c r="T106"/>
  <c r="T105"/>
  <c r="R399"/>
  <c r="P175"/>
  <c r="P106"/>
  <c r="P105"/>
  <c i="1" r="AU55"/>
  <c i="2" r="BK711"/>
  <c r="J711"/>
  <c r="J82"/>
  <c r="J140"/>
  <c r="J63"/>
  <c r="BK175"/>
  <c r="J175"/>
  <c r="J65"/>
  <c r="BK399"/>
  <c r="J399"/>
  <c r="J69"/>
  <c r="BK459"/>
  <c r="J459"/>
  <c r="J73"/>
  <c i="1" r="AV54"/>
  <c r="AK29"/>
  <c r="AU54"/>
  <c r="AX54"/>
  <c i="2" r="F34"/>
  <c i="1" r="BA55"/>
  <c r="BA54"/>
  <c r="W30"/>
  <c r="W32"/>
  <c i="2" r="J34"/>
  <c i="1" r="AW55"/>
  <c r="AT55"/>
  <c i="2" l="1" r="R106"/>
  <c r="R105"/>
  <c r="BK106"/>
  <c r="BK105"/>
  <c r="J105"/>
  <c r="J59"/>
  <c i="1" r="AW54"/>
  <c r="AK30"/>
  <c i="2" l="1" r="J106"/>
  <c r="J60"/>
  <c r="J30"/>
  <c i="1" r="AG55"/>
  <c r="AG54"/>
  <c r="AK26"/>
  <c r="AK35"/>
  <c r="AT54"/>
  <c i="2" l="1" r="J39"/>
  <c i="1" r="AN55"/>
  <c r="AN54"/>
</calcChain>
</file>

<file path=xl/sharedStrings.xml><?xml version="1.0" encoding="utf-8"?>
<sst xmlns="http://schemas.openxmlformats.org/spreadsheetml/2006/main">
  <si>
    <t>Export Komplet</t>
  </si>
  <si>
    <t>VZ</t>
  </si>
  <si>
    <t>2.0</t>
  </si>
  <si>
    <t>ZAMOK</t>
  </si>
  <si>
    <t>False</t>
  </si>
  <si>
    <t>{ce2a5217-797e-4d30-a8cc-8d60c9bdacf7}</t>
  </si>
  <si>
    <t>0,01</t>
  </si>
  <si>
    <t>21</t>
  </si>
  <si>
    <t>15</t>
  </si>
  <si>
    <t>REKAPITULACE STAVBY</t>
  </si>
  <si>
    <t xml:space="preserve">v ---  níže se nacházejí doplnkové a pomocné údaje k sestavám  --- v</t>
  </si>
  <si>
    <t>Návod na vyplnění</t>
  </si>
  <si>
    <t>0,001</t>
  </si>
  <si>
    <t>Kód:</t>
  </si>
  <si>
    <t>20200421</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</si>
  <si>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</si>
  <si>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</si>
  <si>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Stavební úpravy bytového domu, Škrétova</t>
  </si>
  <si>
    <t>KSO:</t>
  </si>
  <si>
    <t/>
  </si>
  <si>
    <t>CC-CZ:</t>
  </si>
  <si>
    <t>Místo:</t>
  </si>
  <si>
    <t>Škrétova 846/3, 847/5</t>
  </si>
  <si>
    <t>Datum:</t>
  </si>
  <si>
    <t>20. 4. 2020</t>
  </si>
  <si>
    <t>Zadavatel:</t>
  </si>
  <si>
    <t>IČ:</t>
  </si>
  <si>
    <t>26799529</t>
  </si>
  <si>
    <t xml:space="preserve">Společenství vlastníků Škrétova ulice číslo 846/3 </t>
  </si>
  <si>
    <t>DIČ:</t>
  </si>
  <si>
    <t>Uchazeč:</t>
  </si>
  <si>
    <t>Vyplň údaj</t>
  </si>
  <si>
    <t>Projektant:</t>
  </si>
  <si>
    <t>07019581</t>
  </si>
  <si>
    <t>Ing. Elena Ambrožová, Ph.D.</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</si>
  <si>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</si>
  <si>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</si>
  <si>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</si>
  <si>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</si>
  <si>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</si>
  <si>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</si>
  <si>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</si>
  <si>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</si>
  <si>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</si>
  <si>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</si>
  <si>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</si>
  <si>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</si>
  <si>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</si>
  <si>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</si>
  <si>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</si>
  <si>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</si>
  <si>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</si>
  <si>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</si>
  <si>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</si>
  <si>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</si>
  <si>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</si>
  <si>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</si>
  <si>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</si>
  <si>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</si>
  <si>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</si>
  <si>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</si>
  <si>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</si>
  <si>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</si>
  <si>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</si>
  <si>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</si>
  <si>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</si>
  <si>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</si>
  <si>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</si>
  <si>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</si>
  <si>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</si>
  <si>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</si>
  <si>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</si>
  <si>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</si>
  <si>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</si>
  <si>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</si>
  <si>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</si>
  <si>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</si>
  <si>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</si>
  <si>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20200420</t>
  </si>
  <si>
    <t>Stavební úpravy bytového domu</t>
  </si>
  <si>
    <t>STA</t>
  </si>
  <si>
    <t>1</t>
  </si>
  <si>
    <t>{79ce05ac-a8af-4b14-b13c-1a2de47e5fbd}</t>
  </si>
  <si>
    <t>KRYCÍ LIST SOUPISU PRACÍ</t>
  </si>
  <si>
    <t>Objekt:</t>
  </si>
  <si>
    <t>20200420 - Stavební úpravy bytového domu</t>
  </si>
  <si>
    <t>REKAPITULACE ČLENĚNÍ SOUPISU PRACÍ</t>
  </si>
  <si>
    <t>Kód dílu - Popis</t>
  </si>
  <si>
    <t>Cena celkem [CZK]</t>
  </si>
  <si>
    <t>-1</t>
  </si>
  <si>
    <t>HSV - Práce a dodávky HSV</t>
  </si>
  <si>
    <t xml:space="preserve">    1 - Zemní práce</t>
  </si>
  <si>
    <t xml:space="preserve">    3 - Svislé a kompletní konstrukce</t>
  </si>
  <si>
    <t xml:space="preserve">      34 - Stěny a příčky</t>
  </si>
  <si>
    <t xml:space="preserve">    5 - Komunikace pozemní</t>
  </si>
  <si>
    <t xml:space="preserve">    6 - Úpravy povrchů, podlahy a osazování výplní</t>
  </si>
  <si>
    <t xml:space="preserve">      62 - Úprava povrchů vnějších</t>
  </si>
  <si>
    <t xml:space="preserve">      63 - Podlahy a podlahové konstrukce</t>
  </si>
  <si>
    <t xml:space="preserve">      64 - Osazování výplní otvorů</t>
  </si>
  <si>
    <t xml:space="preserve">    9 - Ostatní konstrukce a práce, bourání</t>
  </si>
  <si>
    <t xml:space="preserve">      94 - Lešení a stavební výtahy</t>
  </si>
  <si>
    <t xml:space="preserve">      96 - Bourání konstrukcí</t>
  </si>
  <si>
    <t xml:space="preserve">    998 - Přesun hmot</t>
  </si>
  <si>
    <t>PSV - Práce a dodávky PSV</t>
  </si>
  <si>
    <t xml:space="preserve">    711 - Izolace proti vodě, vlhkosti a plynům</t>
  </si>
  <si>
    <t xml:space="preserve">    713 - Izolace tepelné</t>
  </si>
  <si>
    <t xml:space="preserve">    721 - Zdravotechnika - vnitřní kanalizace</t>
  </si>
  <si>
    <t xml:space="preserve">    733 - Ústřední vytápění - rozvodné potrubí</t>
  </si>
  <si>
    <t xml:space="preserve">    762 - Konstrukce tesařské</t>
  </si>
  <si>
    <t xml:space="preserve">    764 - Konstrukce klempířské</t>
  </si>
  <si>
    <t xml:space="preserve">    765 - Krytina skládaná</t>
  </si>
  <si>
    <t xml:space="preserve">    767 - Konstrukce zámečnické</t>
  </si>
  <si>
    <t>M - Práce a dodávky M</t>
  </si>
  <si>
    <t xml:space="preserve">    21-M - Elektromontáže</t>
  </si>
  <si>
    <t>OST - Ostatní</t>
  </si>
  <si>
    <t>VRN - Vedlejší rozpočtové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</si>
  <si>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</si>
  <si>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</si>
  <si>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</si>
  <si>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</si>
  <si>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</si>
  <si>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</si>
  <si>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</si>
  <si>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</si>
  <si>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</si>
  <si>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</si>
  <si>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</si>
  <si>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</si>
  <si>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</si>
  <si>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</si>
  <si>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</si>
  <si>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</si>
  <si>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</si>
  <si>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</si>
  <si>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113106021</t>
  </si>
  <si>
    <t>Rozebrání dlažeb a dílců při překopech inženýrských sítí s přemístěním hmot na skládku na vzdálenost do 3 m nebo s naložením na dopravní prostředek ručně komunikací pro pěší s ložem z kameniva nebo živice a s výplní spár z betonových nebo kameninových dlaždic, desek nebo tvarovek</t>
  </si>
  <si>
    <t>m2</t>
  </si>
  <si>
    <t>4</t>
  </si>
  <si>
    <t>2</t>
  </si>
  <si>
    <t>-644616999</t>
  </si>
  <si>
    <t>PSC</t>
  </si>
  <si>
    <t xml:space="preserve">Poznámka k souboru cen:_x000d_
1. Ceny jsou určeny pouze pro rozebrání dlažeb včetně odstranění lože po překopech inženýrských sítí z důvodu oprav havárií a přeložek._x000d_
2. Ceny nelze použít pro rozebrání dlažeb při zřízení nových inženýrských sítí._x000d_
3. Ceny nelze použít pro rozebrání dlažeb uložených do betonového lože nebo do cementové malty, které se oceňují cenami 113 10-7030 až -7034, -7430 až -7434 a -7530 až -7534 Odstranění podkladů nebo krytů po překopech z betonu prostého._x000d_
4. V cenách nejsou započteny náklady na popř. nutné očištění:_x000d_
a) dlažebních nebo mozaikových kostek, které se oceňuje cenami souboru cen 979 07-11 Očištění vybouraných dlažebních kostek části C 01 tohoto katalogu,_x000d_
b) betonových, kameninových nebo kamenných desek nebo dlaždic, které se oceňuje cenami souboru cen 979 0 . - . . Očištění vybouraných obrubníků, krajníků, desek nebo dílců části C 01 tohoto katalogu._x000d_
5. Přemístění vybourané dlažby včetně materiálu z lože a spár na vzdálenost přes 3 m se oceňuje cenami souborů cen 997 22-1 Vodorovná doprava suti a vybouraných hmot._x000d_
</t>
  </si>
  <si>
    <t>VV</t>
  </si>
  <si>
    <t>stávající okapový chodník a chodník kolem domu</t>
  </si>
  <si>
    <t>33*0,5</t>
  </si>
  <si>
    <t>9,75*1,2</t>
  </si>
  <si>
    <t>35,95*1,2</t>
  </si>
  <si>
    <t>2,39*1,2</t>
  </si>
  <si>
    <t>Součet</t>
  </si>
  <si>
    <t>113107311</t>
  </si>
  <si>
    <t>Odstranění podkladů nebo krytů strojně plochy jednotlivě do 50 m2 s přemístěním hmot na skládku na vzdálenost do 3 m nebo s naložením na dopravní prostředek z kameniva těženého, o tl. vrstvy do 100 mm</t>
  </si>
  <si>
    <t>2117784449</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</si>
  <si>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</si>
  <si>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3</t>
  </si>
  <si>
    <t>132112111</t>
  </si>
  <si>
    <t>Hloubení rýh šířky do 800 mm ručně zapažených i nezapažených, s urovnáním dna do předepsaného profilu a spádu v hornině třídy těžitelnosti I skupiny 1 a 2 soudržných</t>
  </si>
  <si>
    <t>m3</t>
  </si>
  <si>
    <t>1989657867</t>
  </si>
  <si>
    <t xml:space="preserve">Poznámka k souboru cen:_x000d_
1. V cenách jsou započteny i náklady na přehození výkopku na přilehlém terénu na vzdálenost do 3 m od podélné osy rýhy nebo naložení výkopku na dopravní prostředek._x000d_
</t>
  </si>
  <si>
    <t>výkop kolem objektu</t>
  </si>
  <si>
    <t>(34,6*0,8*0,9)*2</t>
  </si>
  <si>
    <t>9,75*0,8*0,9</t>
  </si>
  <si>
    <t>2,9*0,8*0,9</t>
  </si>
  <si>
    <t>162211311</t>
  </si>
  <si>
    <t>Vodorovné přemístění výkopku nebo sypaniny stavebním kolečkem s naložením a vyprázdněním kolečka na hromady nebo do dopravního prostředku na vzdálenost do 10 m z horniny třídy těžitelnosti I, skupiny 1 až 3</t>
  </si>
  <si>
    <t>1839590184</t>
  </si>
  <si>
    <t>7</t>
  </si>
  <si>
    <t>171201221</t>
  </si>
  <si>
    <t>Poplatek za uložení stavebního odpadu na skládce (skládkovné) zeminy a kamení zatříděného do Katalogu odpadů pod kódem 17 05 04</t>
  </si>
  <si>
    <t>t</t>
  </si>
  <si>
    <t>545700775</t>
  </si>
  <si>
    <t xml:space="preserve">Poznámka k souboru cen:_x000d_
1. Ceny uvedené v souboru cen je doporučeno opravit podle aktuálních cen místně příslušné skládky._x000d_
2. V cenách je započítán poplatek za ukládání odpadu dle zákona 185/2001 Sb._x000d_
</t>
  </si>
  <si>
    <t>58,932*1,8</t>
  </si>
  <si>
    <t>5</t>
  </si>
  <si>
    <t>174111101</t>
  </si>
  <si>
    <t>Zásyp sypaninou z jakékoliv horniny ručně s uložením výkopku ve vrstvách se zhutněním jam, šachet, rýh nebo kolem objektů v těchto vykopávkách</t>
  </si>
  <si>
    <t>214546622</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</si>
  <si>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t>
  </si>
  <si>
    <t>Svislé a kompletní konstrukce</t>
  </si>
  <si>
    <t>34</t>
  </si>
  <si>
    <t>Stěny a příčky</t>
  </si>
  <si>
    <t>107</t>
  </si>
  <si>
    <t>317142422</t>
  </si>
  <si>
    <t>Překlady nenosné z pórobetonu osazené do tenkého maltového lože, výšky do 250 mm, šířky překladu 100 mm, délky překladu přes 1000 do 1250 mm</t>
  </si>
  <si>
    <t>kus</t>
  </si>
  <si>
    <t>1267170140</t>
  </si>
  <si>
    <t xml:space="preserve">Poznámka k souboru cen:_x000d_
1. V cenách jsou započteny náklady na dodání a uložení překladu, včetně podmazání ložné plochy tenkovrstvou maltou._x000d_
</t>
  </si>
  <si>
    <t>106</t>
  </si>
  <si>
    <t>342272225</t>
  </si>
  <si>
    <t>Příčky z pórobetonových tvárnic hladkých na tenké maltové lože objemová hmotnost do 500 kg/m3, tloušťka příčky 100 mm</t>
  </si>
  <si>
    <t>1296521110</t>
  </si>
  <si>
    <t>zdivo 1PP</t>
  </si>
  <si>
    <t>(1,15+2,525+1,1+1,075+16,075+(10*1,9)+1,2+5,975+7+(3*1,05))*2,56</t>
  </si>
  <si>
    <t>-16*(0,8*2)</t>
  </si>
  <si>
    <t>108</t>
  </si>
  <si>
    <t>612321111</t>
  </si>
  <si>
    <t>Omítka vápenocementová vnitřních ploch nanášená ručně jednovrstvá, tloušťky do 10 mm hrubá zatřená svislých konstrukcí stěn</t>
  </si>
  <si>
    <t>-2094251073</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</si>
  <si>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</si>
  <si>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(1,15+2,525+1,1+1,075+16,075+(10*1,9)+1,2+5,975+7+(3*1,05))*2,56*2</t>
  </si>
  <si>
    <t>-16*(0,8*2)*2</t>
  </si>
  <si>
    <t>109</t>
  </si>
  <si>
    <t>642944121</t>
  </si>
  <si>
    <t>Osazení ocelových dveřních zárubní lisovaných nebo z úhelníků dodatečně s vybetonováním prahu, plochy do 2,5 m2</t>
  </si>
  <si>
    <t>-1307237115</t>
  </si>
  <si>
    <t xml:space="preserve">Poznámka k souboru cen:_x000d_
1. V cenách nejsou započteny náklady na dodání zárubní, tyto se oceňují ve specifikaci._x000d_
</t>
  </si>
  <si>
    <t>110</t>
  </si>
  <si>
    <t>M</t>
  </si>
  <si>
    <t>55331335</t>
  </si>
  <si>
    <t>zárubeň ocelová pro běžné zdění a pórobeton 75 levá/pravá 700</t>
  </si>
  <si>
    <t>8</t>
  </si>
  <si>
    <t>-1369833735</t>
  </si>
  <si>
    <t>111</t>
  </si>
  <si>
    <t>766660001</t>
  </si>
  <si>
    <t>Montáž dveřních křídel dřevěných nebo plastových otevíravých do ocelové zárubně povrchově upravených jednokřídlových, šířky do 800 mm</t>
  </si>
  <si>
    <t>-979608058</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</si>
  <si>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-0351 až -0384 jsou započtené i náklady na osazení kování, vodícího trnu, seřízení pojezdů na stěnu a následné vyrovnání a seřízení dveřních křídel._x000d_
4.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</si>
  <si>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112</t>
  </si>
  <si>
    <t>61160326</t>
  </si>
  <si>
    <t>dveře jednokřídlé dřevěné vč. mřížky Al plné 800-900x1970mm</t>
  </si>
  <si>
    <t>191417295</t>
  </si>
  <si>
    <t>Komunikace pozemní</t>
  </si>
  <si>
    <t>564261111</t>
  </si>
  <si>
    <t>Podklad nebo podsyp ze štěrkopísku ŠP s rozprostřením, vlhčením a zhutněním, po zhutnění tl. 200 mm</t>
  </si>
  <si>
    <t>1022929128</t>
  </si>
  <si>
    <t>9</t>
  </si>
  <si>
    <t>596811221</t>
  </si>
  <si>
    <t>Kladení dlažby z betonových nebo kameninových dlaždic komunikací pro pěší s vyplněním spár a se smetením přebytečného materiálu na vzdálenost do 3 m s ložem z kameniva těženého tl. do 30 mm velikosti dlaždic přes 0,09 m2 do 0,25 m2, pro plochy přes 50 do 100 m2</t>
  </si>
  <si>
    <t>104716690</t>
  </si>
  <si>
    <t xml:space="preserve">Poznámka k souboru cen:_x000d_
1. V cenách jsou započteny i náklady na dodání hmot pro lože a na dodání materiálu pro výplň spár._x000d_
2. V cenách nejsou započteny náklady na dodání dlaždic, které se oceňují ve specifikaci; ztratné lze dohodnout u plochy_x000d_
a) do 100 m2 ve výši 3 %,_x000d_
b) přes 100 do 300 m2 ve výši 2 %,_x000d_
c) přes 300 m2 ve výši 1 %._x000d_
3. Část lože přesahující tloušťku 30 mm se oceňuje cenami souboru cen 451 . . -9 . Příplatek za každých dalších 10 mm tloušťky podkladu nebo lože._x000d_
</t>
  </si>
  <si>
    <t>10</t>
  </si>
  <si>
    <t>59245601</t>
  </si>
  <si>
    <t>dlažba desková betonová 500x500x50mm přírodní</t>
  </si>
  <si>
    <t>-1829795923</t>
  </si>
  <si>
    <t>2,9*0,5</t>
  </si>
  <si>
    <t>9,75*0,5</t>
  </si>
  <si>
    <t>34*0,5*2</t>
  </si>
  <si>
    <t>40,325*1,1 'Přepočtené koeficientem množství</t>
  </si>
  <si>
    <t>11</t>
  </si>
  <si>
    <t>637311131</t>
  </si>
  <si>
    <t>Okapový chodník z obrubníků betonových zahradních, se zalitím spár cementovou maltou do lože z betonu prostého</t>
  </si>
  <si>
    <t>m</t>
  </si>
  <si>
    <t>-746314101</t>
  </si>
  <si>
    <t>(34*2)+9,75+2,9</t>
  </si>
  <si>
    <t>80,65*1,1 'Přepočtené koeficientem množství</t>
  </si>
  <si>
    <t>196</t>
  </si>
  <si>
    <t>59217011</t>
  </si>
  <si>
    <t>obrubník betonový zahradní 500x50x200mm</t>
  </si>
  <si>
    <t>646690666</t>
  </si>
  <si>
    <t>88,715*1,1 'Přepočtené koeficientem množství</t>
  </si>
  <si>
    <t>6</t>
  </si>
  <si>
    <t>Úpravy povrchů, podlahy a osazování výplní</t>
  </si>
  <si>
    <t>62</t>
  </si>
  <si>
    <t>Úprava povrchů vnějších</t>
  </si>
  <si>
    <t>241</t>
  </si>
  <si>
    <t>621131121</t>
  </si>
  <si>
    <t>Podkladní a spojovací vrstva vnějších omítaných ploch penetrace akrylát-silikonová nanášená ručně podhledů</t>
  </si>
  <si>
    <t>-544027840</t>
  </si>
  <si>
    <t>Podbití</t>
  </si>
  <si>
    <t>(0,5*34,2+0,5*10,95)*2</t>
  </si>
  <si>
    <t>Vstupy</t>
  </si>
  <si>
    <t>2,4*0,5</t>
  </si>
  <si>
    <t>240</t>
  </si>
  <si>
    <t>621531011</t>
  </si>
  <si>
    <t>Omítka tenkovrstvá silikonová vnějších ploch probarvená, včetně penetrace podkladu zrnitá, tloušťky 1,5 mm podhledů</t>
  </si>
  <si>
    <t>-947039558</t>
  </si>
  <si>
    <t>244</t>
  </si>
  <si>
    <t>622211021</t>
  </si>
  <si>
    <t>Montáž kontaktního zateplení lepením a mechanickým kotvením z polystyrenových desek nebo z kombinovaných desek na vnější stěny, tloušťky desek přes 80 do 120 mm</t>
  </si>
  <si>
    <t>-2136399986</t>
  </si>
  <si>
    <t xml:space="preserve">Poznámka k souboru cen:_x000d_
1. V cenách jsou započteny náklady na:_x000d_
a) upevnění desek lepením a talířovými hmoždinkami,_x000d_
b) přestěrkování izolačních desek,_x000d_
c) vložení sklovláknité výztužné tkaniny,_x000d_
d) uzavření otvorů po kotvách lešení._x000d_
2. V cenách nejsou započteny náklady na:_x000d_
a) dodávku desek tepelné izolace; tyto se ocení ve specifikaci, ztratné lze stanovit ve výši 5%,_x000d_
b) provedení konečné povrchové úpravy:_x000d_
- vrchní tenkovrstvou omítkou, tyto se ocení příslušnými cenami této části katalogu_x000d_
- nátěrem; tyto se ocení příslušnými cenami části A07 katalogu 800-783_x000d_
- keramickým obkladem; tyto se ocení příslušnými cenami souboru cen části A01 katalogu 800-781 Obklady keramické,_x000d_
c) osazení profilů, tyto se ocení příslušnými cenami této části katalogu._x000d_
3. V cenách 621 25-1101 až -1107 jsou započteny náklady na osazení a dodávku tepelněizolačních zátek v počtu 10 ks/m2 pro podhledy._x000d_
4. V cenách 622 25-1101 až -1107 jsou započteny náklady na osazení a dodávku tepelněizolačních zátek v počtu 8 ks/m2 pro stěny._x000d_
5. Kombinovaná deska je např. sendvičově uspořádaná deska tvořena izolačním jádrem z grafitového polystyrenu a krycí deskou z minerální vlny._x000d_
</t>
  </si>
  <si>
    <t>33*13,7*2</t>
  </si>
  <si>
    <t>9,75*13,7*2</t>
  </si>
  <si>
    <t>okna</t>
  </si>
  <si>
    <t>- (2,1*1,45)*24</t>
  </si>
  <si>
    <t>-(1,35*1,2)*16</t>
  </si>
  <si>
    <t>-(0,6*1,2)*32</t>
  </si>
  <si>
    <t>-(1,15*1,2)*6</t>
  </si>
  <si>
    <t>dveře</t>
  </si>
  <si>
    <t>-(1,35*2,2)*2</t>
  </si>
  <si>
    <t>245</t>
  </si>
  <si>
    <t>28376040</t>
  </si>
  <si>
    <t>deska EPS grafitová fasádní λ=0,032 tl 120mm</t>
  </si>
  <si>
    <t>201009127</t>
  </si>
  <si>
    <t>1035,09*1,1 'Přepočtené koeficientem množství</t>
  </si>
  <si>
    <t>239</t>
  </si>
  <si>
    <t>76281011R</t>
  </si>
  <si>
    <t>Podbití z cementotřískových desek tl 24 mm na sraz šroubovaných na trámy</t>
  </si>
  <si>
    <t>340214700</t>
  </si>
  <si>
    <t>13</t>
  </si>
  <si>
    <t>783000121</t>
  </si>
  <si>
    <t>Zakrývání konstrukcí včetně pozdějšího odkrytí konstrukcí nebo prvků olepením páskou nebo fólií</t>
  </si>
  <si>
    <t>-1771170044</t>
  </si>
  <si>
    <t xml:space="preserve">Poznámka k souboru cen:_x000d_
1. V cenách nejsou započteny náklady na dodávku materiálu, tyto se ocení ve specifikaci._x000d_
</t>
  </si>
  <si>
    <t>(0,85*2+0,55*2)*7</t>
  </si>
  <si>
    <t>0,55*4*25</t>
  </si>
  <si>
    <t>1,025+(2*2)</t>
  </si>
  <si>
    <t>(1,35+(2*2,2))*2</t>
  </si>
  <si>
    <t>((0,6*2)+(1,2*2))*32</t>
  </si>
  <si>
    <t>((1,15*2)+(1,2*2))*6</t>
  </si>
  <si>
    <t>((2,1*2)+(1,45*2))*32</t>
  </si>
  <si>
    <t>((1,35*2)+(1,2*2))*16</t>
  </si>
  <si>
    <t>58124844</t>
  </si>
  <si>
    <t>fólie pro malířské potřeby zakrývací tl 25µ 4x5m</t>
  </si>
  <si>
    <t>-1468126420</t>
  </si>
  <si>
    <t>543,325*1,2 'Přepočtené koeficientem množství</t>
  </si>
  <si>
    <t>14</t>
  </si>
  <si>
    <t>629995101</t>
  </si>
  <si>
    <t>Očištění vnějších ploch tlakovou vodou omytím</t>
  </si>
  <si>
    <t>-320970808</t>
  </si>
  <si>
    <t>(33*13,7*2)+(9,75*13,7*2)</t>
  </si>
  <si>
    <t>((6,4*1,5)/2)*2</t>
  </si>
  <si>
    <t>16</t>
  </si>
  <si>
    <t>612131121</t>
  </si>
  <si>
    <t>Podkladní a spojovací vrstva vnitřních omítaných ploch penetrace akrylát-silikonová nanášená ručně stěn</t>
  </si>
  <si>
    <t>-752478501</t>
  </si>
  <si>
    <t>12</t>
  </si>
  <si>
    <t>619995001</t>
  </si>
  <si>
    <t>Začištění omítek (s dodáním hmot) kolem oken, dveří, podlah, obkladů apod.</t>
  </si>
  <si>
    <t>1300506759</t>
  </si>
  <si>
    <t xml:space="preserve">Poznámka k souboru cen:_x000d_
1. Cenu -5001 lze použít pouze v případě provádění opravy nebo osazování nových oken, dveří, obkladů, podlah apod.; nelze ji použít v případech provádění opravy omítek nebo nové omítky v celé ploše._x000d_
</t>
  </si>
  <si>
    <t>okna sklepy</t>
  </si>
  <si>
    <t>okna byty</t>
  </si>
  <si>
    <t>((0,6*2)+(1,2*2))*6*2</t>
  </si>
  <si>
    <t>((2,1*2)+(1,45*2))*6*2</t>
  </si>
  <si>
    <t>((1,35*2)+(1,2*2))*3*2</t>
  </si>
  <si>
    <t>okna chodby</t>
  </si>
  <si>
    <t>((1,15*2)+(1,2*2))*6*2</t>
  </si>
  <si>
    <t>37</t>
  </si>
  <si>
    <t>611142001</t>
  </si>
  <si>
    <t>Potažení vnitřních ploch pletivem v ploše nebo pruzích, na plném podkladu sklovláknitým vtlačením do tmelu stropů</t>
  </si>
  <si>
    <t>678429260</t>
  </si>
  <si>
    <t xml:space="preserve">Poznámka k souboru cen:_x000d_
1. V cenách -2001 jsou započteny i náklady na tmel._x000d_
</t>
  </si>
  <si>
    <t>stropy sklepy</t>
  </si>
  <si>
    <t>32,1*8,85</t>
  </si>
  <si>
    <t>-(2,4*2,15)*2</t>
  </si>
  <si>
    <t>47</t>
  </si>
  <si>
    <t>611311121</t>
  </si>
  <si>
    <t>Omítka vápenná vnitřních ploch nanášená ručně jednovrstvá hladká, tloušťky do 10 mm vodorovných konstrukcí stropů rovných</t>
  </si>
  <si>
    <t>-1102913412</t>
  </si>
  <si>
    <t xml:space="preserve">Poznámka k souboru cen:_x000d_
1. Pro ocenění nanášení omítek v tloušťce jádrové omítky přes 10 mm se použije příplatek k cenám za každých dalších i započatých 5 mm tlouštky._x000d_
2. Omítky stropních konstrukcí nanášené na pletivo se oceňují cenami omítek žebrových stropů nebo osamělých trámů._x000d_
3. Podkladní a spojovací vrstvy se oceňují cenami souboru cen 61.13-1... této části katalogu._x000d_
</t>
  </si>
  <si>
    <t>273,765</t>
  </si>
  <si>
    <t>31</t>
  </si>
  <si>
    <t>621221021</t>
  </si>
  <si>
    <t>Montáž kontaktního zateplení lepením a mechanickým kotvením z desek z minerální vlny s podélnou orientací vláken na vnější podhledy, tloušťky desek přes 80 do 120 mm</t>
  </si>
  <si>
    <t>-1784125820</t>
  </si>
  <si>
    <t>32</t>
  </si>
  <si>
    <t>63152262</t>
  </si>
  <si>
    <t>deska tepelně izolační minerální kontaktních fasád podélné vlákno λ=0,036 tl 80mm</t>
  </si>
  <si>
    <t>-1341164314</t>
  </si>
  <si>
    <t>273,765*1,15 'Přepočtené koeficientem množství</t>
  </si>
  <si>
    <t>38</t>
  </si>
  <si>
    <t>622142001</t>
  </si>
  <si>
    <t>Potažení vnějších ploch pletivem v ploše nebo pruzích, na plném podkladu sklovláknitým vtlačením do tmelu stěn</t>
  </si>
  <si>
    <t>-653911817</t>
  </si>
  <si>
    <t>39</t>
  </si>
  <si>
    <t>622143003</t>
  </si>
  <si>
    <t>Montáž omítkových profilů plastových, pozinkovaných nebo dřevěných upevněných vtlačením do podkladní vrstvy nebo přibitím rohových s tkaninou</t>
  </si>
  <si>
    <t>-1975712622</t>
  </si>
  <si>
    <t xml:space="preserve">Poznámka k souboru cen:_x000d_
1. V cenách jsou započteny náklady na montáž profilů včetně úchytného materiálu._x000d_
2. V cenách nejsou započteny náklady na dodávku profilů, tyto se oceňují ve specifikaci, ztratné lze stanovit ve výši 5%._x000d_
3. V ceně -3004 nejsou započteny náklady na ochrannou fólii pro okna a dveře; tyto se oceňují cenou 629 99-1012 podle příslušné plochy otvoru._x000d_
</t>
  </si>
  <si>
    <t>310,96+159,074+159,074</t>
  </si>
  <si>
    <t>40</t>
  </si>
  <si>
    <t>55344005</t>
  </si>
  <si>
    <t>lišta L rohová vnější z poplastovaného plechu (PVC-P) rš 100mm</t>
  </si>
  <si>
    <t>-430125212</t>
  </si>
  <si>
    <t>spol.prostory</t>
  </si>
  <si>
    <t>270,4*1,15 'Přepočtené koeficientem množství</t>
  </si>
  <si>
    <t>41</t>
  </si>
  <si>
    <t>59051510</t>
  </si>
  <si>
    <t>profil začišťovací s okapnicí PVC s výztužnou tkaninou pro nadpraží ETICS</t>
  </si>
  <si>
    <t>-332327066</t>
  </si>
  <si>
    <t>2,1*32</t>
  </si>
  <si>
    <t>1,35*16</t>
  </si>
  <si>
    <t>1,15*6</t>
  </si>
  <si>
    <t>0,6*32</t>
  </si>
  <si>
    <t>okna spol.prostory</t>
  </si>
  <si>
    <t>1,35*2</t>
  </si>
  <si>
    <t>1,025</t>
  </si>
  <si>
    <t>0,85*7</t>
  </si>
  <si>
    <t>0,55*25</t>
  </si>
  <si>
    <t>138,325*1,15 'Přepočtené koeficientem množství</t>
  </si>
  <si>
    <t>42</t>
  </si>
  <si>
    <t>59051512</t>
  </si>
  <si>
    <t>profil začišťovací s okapnicí PVC s výztužnou tkaninou pro parapet ETICS</t>
  </si>
  <si>
    <t>-353561716</t>
  </si>
  <si>
    <t>43</t>
  </si>
  <si>
    <t>622143004</t>
  </si>
  <si>
    <t>Montáž omítkových profilů plastových, pozinkovaných nebo dřevěných upevněných vtlačením do podkladní vrstvy nebo přibitím začišťovacích samolepících pro vytvoření dilatujícího spoje s okenním rámem</t>
  </si>
  <si>
    <t>-1390213328</t>
  </si>
  <si>
    <t>(0,55*2+0,85)*7</t>
  </si>
  <si>
    <t>0,55*3*25</t>
  </si>
  <si>
    <t>1,025+2*2</t>
  </si>
  <si>
    <t>(1,35+2,2*2)*2</t>
  </si>
  <si>
    <t>(0,6+1,2*2)*32</t>
  </si>
  <si>
    <t>(1,15+1,2*2)*6</t>
  </si>
  <si>
    <t>(2,1+1,45*2)*32</t>
  </si>
  <si>
    <t>(1,35+1,2*2)*16</t>
  </si>
  <si>
    <t>44</t>
  </si>
  <si>
    <t>59051476</t>
  </si>
  <si>
    <t>profil začišťovací PVC 9mm s výztužnou tkaninou pro ostění ETICS</t>
  </si>
  <si>
    <t>1637901684</t>
  </si>
  <si>
    <t>408,725*1,15 'Přepočtené koeficientem množství</t>
  </si>
  <si>
    <t>27</t>
  </si>
  <si>
    <t>1096196093</t>
  </si>
  <si>
    <t>25</t>
  </si>
  <si>
    <t>28376443</t>
  </si>
  <si>
    <t>deska z polystyrénu XPS, hrana rovná a strukturovaný povrch 300kPa tl 100mm</t>
  </si>
  <si>
    <t>359963439</t>
  </si>
  <si>
    <t>93,555</t>
  </si>
  <si>
    <t>93,555*1,15 'Přepočtené koeficientem množství</t>
  </si>
  <si>
    <t>23</t>
  </si>
  <si>
    <t>622212051</t>
  </si>
  <si>
    <t>Montáž kontaktního zateplení vnějšího ostění, nadpraží nebo parapetu lepením z polystyrenových desek nebo z kombinovaných desek hloubky špalet přes 200 do 400 mm, tloušťky desek do 40 mm</t>
  </si>
  <si>
    <t>957507434</t>
  </si>
  <si>
    <t xml:space="preserve">Poznámka k souboru cen:_x000d_
1. V cenách jsou započteny náklady na:_x000d_
a) upevnění desek celoplošným lepením,_x000d_
b) přestěrkování izolačních desek,_x000d_
c) vložení sklovláknité výztužné tkaniny,_x000d_
d) osazení a dodávku rohovníků._x000d_
2. V cenách nejsou započteny náklady na:_x000d_
a) dodávku desek tepelné izolace; tyto se ocení ve specifikaci; ztratné lze stanovit ve výši 10%,_x000d_
b) provedení konečné povrchové úpravy:_x000d_
- vrchní tenkovrstvou omítkou; tyto se ocení příslušnými cenami této části katalogu_x000d_
- nátěrem; tyto se ocení příslušnými cenami části A07 katalogu 800-783 Nátěry_x000d_
3. Pro ocenění montáže kontaktního zateplení ostění nebo nadpraží hloubky přes 400 mm se použijí ceny souboru cen 62. 2.- 1… Montáž kontaktního zateplení lepením a mechanickým kotvením._x000d_
</t>
  </si>
  <si>
    <t>(0,55*2+0,85*2)*7</t>
  </si>
  <si>
    <t>(0,6*2+1,2*2)*32</t>
  </si>
  <si>
    <t>(1,15*2+1,2*2)*6</t>
  </si>
  <si>
    <t>(2,1*2+1,45*2)*32</t>
  </si>
  <si>
    <t>(1,35*2+1,2*2)*16</t>
  </si>
  <si>
    <t>24</t>
  </si>
  <si>
    <t>28375931</t>
  </si>
  <si>
    <t>deska EPS 70 fasádní λ=0,039 tl 30mm</t>
  </si>
  <si>
    <t>422924997</t>
  </si>
  <si>
    <t>217,33*1,15 'Přepočtené koeficientem množství</t>
  </si>
  <si>
    <t>30</t>
  </si>
  <si>
    <t>622251101</t>
  </si>
  <si>
    <t>Montáž kontaktního zateplení lepením a mechanickým kotvením Příplatek k cenám za zápustnou montáž kotev s použitím tepelněizolačních zátek na vnější stěny z polystyrenu</t>
  </si>
  <si>
    <t>293364858</t>
  </si>
  <si>
    <t>33</t>
  </si>
  <si>
    <t>622252001</t>
  </si>
  <si>
    <t>Montáž profilů kontaktního zateplení zakládacích soklových připevněných hmoždinkami</t>
  </si>
  <si>
    <t>-530079927</t>
  </si>
  <si>
    <t xml:space="preserve">Poznámka k souboru cen:_x000d_
1. V cenách jsou započteny náklady na osazení lišt._x000d_
2. V cenách nejsou započteny náklady dodávku lišt; tyto se ocení ve specifikaci. Ztratné lze stanovit ve výši 5%._x000d_
</t>
  </si>
  <si>
    <t>33,24*2+9,75*2</t>
  </si>
  <si>
    <t>193</t>
  </si>
  <si>
    <t>59051649</t>
  </si>
  <si>
    <t>profil zakládací Al tl 0,7mm pro ETICS pro izolant tl 120mm</t>
  </si>
  <si>
    <t>-2022911489</t>
  </si>
  <si>
    <t>85,98*1,1 'Přepočtené koeficientem množství</t>
  </si>
  <si>
    <t>46</t>
  </si>
  <si>
    <t>622511111</t>
  </si>
  <si>
    <t>Omítka tenkovrstvá akrylátová vnějších ploch probarvená, včetně penetrace podkladu mozaiková střednězrnná stěn</t>
  </si>
  <si>
    <t>955982518</t>
  </si>
  <si>
    <t>33*1,2*2+6,4*2,7+1,3*1,5+2,9*1,2+9,75*1,2+4,18*2</t>
  </si>
  <si>
    <t>odpočet dveře</t>
  </si>
  <si>
    <t>-(1,025*2)</t>
  </si>
  <si>
    <t>odpočet okna</t>
  </si>
  <si>
    <t>-((0,85*2+0,55*2)*7)</t>
  </si>
  <si>
    <t>-(0,55*0,55*25)</t>
  </si>
  <si>
    <t>45</t>
  </si>
  <si>
    <t>622531011</t>
  </si>
  <si>
    <t>Tenkovrstvá minerální zrnitá omítka tl. 1,5 mm včetně penetrace vnějších stěn</t>
  </si>
  <si>
    <t>1772709431</t>
  </si>
  <si>
    <t>fasáda</t>
  </si>
  <si>
    <t>(33*13,7*2)+(9,75*13,7*2)+((6,4*1,5)/2)*2</t>
  </si>
  <si>
    <t>odpočet otvorové výplně</t>
  </si>
  <si>
    <t>-73,08</t>
  </si>
  <si>
    <t>-25,92</t>
  </si>
  <si>
    <t>-23,04</t>
  </si>
  <si>
    <t>-8,28</t>
  </si>
  <si>
    <t>-5,94</t>
  </si>
  <si>
    <t>ostění</t>
  </si>
  <si>
    <t>221,125*0,3</t>
  </si>
  <si>
    <t>63</t>
  </si>
  <si>
    <t>Podlahy a podlahové konstrukce</t>
  </si>
  <si>
    <t>115</t>
  </si>
  <si>
    <t>273362021</t>
  </si>
  <si>
    <t>Výztuž základů desek ze svařovaných sítí z drátů typu KARI</t>
  </si>
  <si>
    <t>546144425</t>
  </si>
  <si>
    <t xml:space="preserve">Poznámka k souboru cen:_x000d_
1. Ceny platí pro desky rovné, s náběhy, hřibové nebo upnuté do žeber včetně výztuže těchto žeber._x000d_
</t>
  </si>
  <si>
    <t>113</t>
  </si>
  <si>
    <t>631311135</t>
  </si>
  <si>
    <t>Mazanina z betonu prostého bez zvýšených nároků na prostředí tl. přes 120 do 240 mm tř. C 20/25</t>
  </si>
  <si>
    <t>-127650955</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</si>
  <si>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</si>
  <si>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114</t>
  </si>
  <si>
    <t>631319175</t>
  </si>
  <si>
    <t>Příplatek k cenám mazanin za stržení povrchu spodní vrstvy mazaniny latí před vložením výztuže nebo pletiva pro tl. obou vrstev mazaniny přes 120 do 240 mm</t>
  </si>
  <si>
    <t>-1398175600</t>
  </si>
  <si>
    <t xml:space="preserve">Poznámka k souboru cen:_x000d_
1. Ceny -9011 až -9023 lze použít pro mazaniny min. tř. C 8/10._x000d_
2. V cenách -9011 až -9023 jsou započteny i náklady za přehlazení povrchu mazaniny ocelovým hladítkem._x000d_
3. Ceny -9171 až -9175 lze také použít, bude-li do mazaniny vkládána druhá vrstva výztuže nad sebou oddělená vrstvou betonové směsi, kdy se oceňuje druhé stržení povrchu latí rovněž výměrou (m3) celkové tloušťky tří vrstev mazaniny._x000d_
</t>
  </si>
  <si>
    <t>64</t>
  </si>
  <si>
    <t>Osazování výplní otvorů</t>
  </si>
  <si>
    <t>76623111R01</t>
  </si>
  <si>
    <t>Montáž výlezu na půdu se stahovacími schody a kompletizací</t>
  </si>
  <si>
    <t>-630809526</t>
  </si>
  <si>
    <t xml:space="preserve">Poznámka k souboru cen:_x000d_
1. V ceně -1113 není započtena dodávka montážního materiálu, tato se oceňuje ve specifikaci._x000d_
2. V ceně -1113 není započteno olištování; toto olištování se oceňuje cenami 766 69-9741 až -9742 Překrytí spár lištou._x000d_
</t>
  </si>
  <si>
    <t>6123317R02</t>
  </si>
  <si>
    <t xml:space="preserve">Výlez se stahovacími kovovými schody s vnitřní protipožární,protihlukovou a zateplovací vložkou </t>
  </si>
  <si>
    <t>-1253234107</t>
  </si>
  <si>
    <t>53</t>
  </si>
  <si>
    <t>766622131</t>
  </si>
  <si>
    <t>Montáž oken plastových včetně montáže rámu plochy přes 1 m2 otevíravých do zdiva, výšky do 1,5 m</t>
  </si>
  <si>
    <t>-1198796070</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</si>
  <si>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začištění._x000d_
2. Cenami montáže oken otevíravých lze ocenit i montáže oken kyvných a otočných._x000d_
3. Tepelnou izolaci mezi ostěním a rámem okna je možné ocenit položkami 766 62 - 9 . . Příplatek k cenám za tepelnou izolaci mezi ostěním a rámem okna jsou započteny náklady na izolaci vnější i vnitřní._x000d_
4. Délka izolace se určuje v metrech délky rámu okna._x000d_
</t>
  </si>
  <si>
    <t>byty</t>
  </si>
  <si>
    <t>(1,35*1,2)*3</t>
  </si>
  <si>
    <t>(2,1*1,45)*6</t>
  </si>
  <si>
    <t>spol. prostory</t>
  </si>
  <si>
    <t>1,15*1,2*6</t>
  </si>
  <si>
    <t>57</t>
  </si>
  <si>
    <t>61140051</t>
  </si>
  <si>
    <t>okno plastové otevíravé/sklopné dvojsklo přes plochu 1m2 do v 1,5m</t>
  </si>
  <si>
    <t>66078975</t>
  </si>
  <si>
    <t>55</t>
  </si>
  <si>
    <t>766622216</t>
  </si>
  <si>
    <t>Montáž oken plastových plochy do 1 m2 včetně montáže rámu otevíravých do zdiva</t>
  </si>
  <si>
    <t>-229071509</t>
  </si>
  <si>
    <t>56</t>
  </si>
  <si>
    <t>61140049</t>
  </si>
  <si>
    <t>okno plastové otevíravé/sklopné dvojsklo do plochy 1m2</t>
  </si>
  <si>
    <t>-834636720</t>
  </si>
  <si>
    <t>0,6*1,2*6</t>
  </si>
  <si>
    <t>sklepy</t>
  </si>
  <si>
    <t>0,85*0,55*7</t>
  </si>
  <si>
    <t>0,55*0,55*25</t>
  </si>
  <si>
    <t>58</t>
  </si>
  <si>
    <t>766660451</t>
  </si>
  <si>
    <t>Montáž dveřních křídel dřevěných nebo plastových vchodových dveří včetně rámu do zdiva dvoukřídlových bez nadsvětlíku</t>
  </si>
  <si>
    <t>-1150600330</t>
  </si>
  <si>
    <t>59</t>
  </si>
  <si>
    <t>55341311</t>
  </si>
  <si>
    <t>dveře Al vchodové dvoukřídlové do š 1600mm se stavěčem dveřního křídla, elektrickým otevíračem a bezpečnostním zámkem</t>
  </si>
  <si>
    <t>1013445576</t>
  </si>
  <si>
    <t>61</t>
  </si>
  <si>
    <t>55341246</t>
  </si>
  <si>
    <t>dveře Al vchodové jednokřídlové š 900mm s bezpečnostním zámkem a stavěčem dveřního křídla</t>
  </si>
  <si>
    <t>1103180690</t>
  </si>
  <si>
    <t>Ostatní konstrukce a práce, bourání</t>
  </si>
  <si>
    <t>94</t>
  </si>
  <si>
    <t>Lešení a stavební výtahy</t>
  </si>
  <si>
    <t>941311112</t>
  </si>
  <si>
    <t>Montáž lešení řadového modulového lehkého pracovního s podlahami s provozním zatížením tř. 3 do 200 kg/m2 šířky tř. SW06 přes 0,6 do 0,9 m, výšky přes 10 do 25 m</t>
  </si>
  <si>
    <t>-1560681963</t>
  </si>
  <si>
    <t xml:space="preserve">Poznámka k souboru cen:_x000d_
1. V ceně jsou započteny i náklady na kotvení lešení._x000d_
2. Montáž lešení řadového modulového lehkého výšky přes 40 m se oceňuje individuálně._x000d_
3. Šířkou se rozumí půdorysná vzdálenost, měřená od vnitřního líce sloupků zábradlí k protilehlému volnému okraji podlahy nebo mezi vnitřními líci._x000d_
</t>
  </si>
  <si>
    <t>(34,8*14,8*2)+(9,75*14,8*2)+1,5*6,4</t>
  </si>
  <si>
    <t>65</t>
  </si>
  <si>
    <t>941311211</t>
  </si>
  <si>
    <t>Montáž lešení řadového modulového lehkého pracovního s podlahami s provozním zatížením tř. 3 do 200 kg/m2 Příplatek za první a každý další den použití lešení k ceně -1111 nebo -1112</t>
  </si>
  <si>
    <t>1673537275</t>
  </si>
  <si>
    <t>1328,28*75</t>
  </si>
  <si>
    <t>66</t>
  </si>
  <si>
    <t>941311812</t>
  </si>
  <si>
    <t>Demontáž lešení řadového modulového lehkého pracovního s podlahami s provozním zatížením tř. 3 do 200 kg/m2 šířky SW06 přes 0,6 do 0,9 m, výšky přes 10 do 25 m</t>
  </si>
  <si>
    <t>1072297998</t>
  </si>
  <si>
    <t xml:space="preserve">Poznámka k souboru cen:_x000d_
1. Demontáž lešení řadového modulového lehkého výšky přes 40 m se oceňuje individuálně._x000d_
</t>
  </si>
  <si>
    <t>116</t>
  </si>
  <si>
    <t>944611111</t>
  </si>
  <si>
    <t>Montáž ochranné plachty zavěšené na konstrukci lešení z textilie z umělých vláken</t>
  </si>
  <si>
    <t>1352661899</t>
  </si>
  <si>
    <t xml:space="preserve">Poznámka k souboru cen:_x000d_
1. V cenách nejsou započteny náklady na lešení potřebné pro zavěšení plachty; toto lešení se oceňuje příslušnými cenami lešení._x000d_
</t>
  </si>
  <si>
    <t>117</t>
  </si>
  <si>
    <t>944611211</t>
  </si>
  <si>
    <t>Montáž ochranné plachty Příplatek za první a každý další den použití plachty k ceně -1111</t>
  </si>
  <si>
    <t>1832227746</t>
  </si>
  <si>
    <t>69</t>
  </si>
  <si>
    <t>944611811</t>
  </si>
  <si>
    <t>Demontáž ochranné plachty zavěšené na konstrukci lešení z textilie z umělých vláken</t>
  </si>
  <si>
    <t>1430479417</t>
  </si>
  <si>
    <t>71</t>
  </si>
  <si>
    <t>944711112</t>
  </si>
  <si>
    <t>Montáž záchytné stříšky zřizované současně s lehkým nebo těžkým lešením, šířky přes 1,5 do 2,0 m</t>
  </si>
  <si>
    <t>800579950</t>
  </si>
  <si>
    <t xml:space="preserve">Poznámka k souboru cen:_x000d_
1. Ceny nelze použít pro samostatnou záchytnou stříšku či jiné ochranné konstrukce, které mají za účel chránit chodce před padající omítkou či zchátralými římsami apod._x000d_
2. Množství měrných jednotek se určuje v m délky lešení, ke kterému se záchytná stříška zřizuje._x000d_
</t>
  </si>
  <si>
    <t>72</t>
  </si>
  <si>
    <t>944711212</t>
  </si>
  <si>
    <t>Montáž záchytné stříšky Příplatek za první a každý další den použití záchytné stříšky k ceně -1112</t>
  </si>
  <si>
    <t>-721719891</t>
  </si>
  <si>
    <t>6*75</t>
  </si>
  <si>
    <t>70</t>
  </si>
  <si>
    <t>944711812</t>
  </si>
  <si>
    <t>Demontáž záchytné stříšky zřizované současně s lehkým nebo těžkým lešením, šířky přes 1,5 do 2,0 m</t>
  </si>
  <si>
    <t>76262752</t>
  </si>
  <si>
    <t xml:space="preserve">Poznámka k souboru cen:_x000d_
1. Ceny nelze použít pro samostatnou záchytnou stříšku či jiné ochranné konstrukce, které mají za účel chránit chodce před padající omítkou či zchátralými římsami apod._x000d_
</t>
  </si>
  <si>
    <t>73</t>
  </si>
  <si>
    <t>952901111</t>
  </si>
  <si>
    <t>Vyčištění budov nebo objektů před předáním do užívání budov bytové nebo občanské výstavby, světlé výšky podlaží do 4 m</t>
  </si>
  <si>
    <t>-287691849</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</si>
  <si>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</si>
  <si>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96</t>
  </si>
  <si>
    <t>Bourání konstrukcí</t>
  </si>
  <si>
    <t>52</t>
  </si>
  <si>
    <t>765192811</t>
  </si>
  <si>
    <t>Demontáž střešního výlezu jakékoliv plochy</t>
  </si>
  <si>
    <t>1578938382</t>
  </si>
  <si>
    <t xml:space="preserve">Poznámka k souboru cen:_x000d_
1. Ceny jsou určeny pro demontáž střešního výlezu bez rozlišení typu krytiny._x000d_
2. V cenách jsou započetny i náklady na: demontáž stávajícího výlezu a hrubé začistění ostění._x000d_
3. V cenách nejsou započetny náklady na: demontáž krytiny, tyto náklady se oceňují položkami části B01 tohoto katalogu._x000d_
</t>
  </si>
  <si>
    <t>104</t>
  </si>
  <si>
    <t>961055111</t>
  </si>
  <si>
    <t>Bourání základů z betonu železového</t>
  </si>
  <si>
    <t>-582412641</t>
  </si>
  <si>
    <t>boční vstup do 1PP</t>
  </si>
  <si>
    <t>1,3*1,6*0,2</t>
  </si>
  <si>
    <t>105</t>
  </si>
  <si>
    <t>965049112</t>
  </si>
  <si>
    <t>Bourání mazanin Příplatek k cenám za bourání mazanin betonových se svařovanou sítí, tl. přes 100 mm</t>
  </si>
  <si>
    <t>4065691</t>
  </si>
  <si>
    <t>48</t>
  </si>
  <si>
    <t>968062244</t>
  </si>
  <si>
    <t>Vybourání dřevěných rámů oken s křídly, dveřních zárubní, vrat, stěn, ostění nebo obkladů rámů oken s křídly jednoduchých, plochy do 1 m2</t>
  </si>
  <si>
    <t>242692906</t>
  </si>
  <si>
    <t xml:space="preserve">Poznámka k souboru cen:_x000d_
1. V cenách -2244 až -2747 jsou započteny i náklady na vyvěšení křídel._x000d_
</t>
  </si>
  <si>
    <t>0,55*0,85*7</t>
  </si>
  <si>
    <t>49</t>
  </si>
  <si>
    <t>968062355</t>
  </si>
  <si>
    <t>Vybourání dřevěných rámů oken s křídly, dveřních zárubní, vrat, stěn, ostění nebo obkladů rámů oken s křídly dvojitých, plochy do 2 m2</t>
  </si>
  <si>
    <t>2126530616</t>
  </si>
  <si>
    <t>1,35*1,2*3</t>
  </si>
  <si>
    <t>okna spol. prostory</t>
  </si>
  <si>
    <t>50</t>
  </si>
  <si>
    <t>968062356</t>
  </si>
  <si>
    <t>Vybourání dřevěných rámů oken s křídly, dveřních zárubní, vrat, stěn, ostění nebo obkladů rámů oken s křídly dvojitých, plochy do 4 m2</t>
  </si>
  <si>
    <t>327425095</t>
  </si>
  <si>
    <t>2,1*1,45*6</t>
  </si>
  <si>
    <t>51</t>
  </si>
  <si>
    <t>968062456</t>
  </si>
  <si>
    <t>Vybourání dřevěných rámů oken s křídly, dveřních zárubní, vrat, stěn, ostění nebo obkladů dveřních zárubní, plochy přes 2 m2</t>
  </si>
  <si>
    <t>1449108092</t>
  </si>
  <si>
    <t>1,35*2,2*2</t>
  </si>
  <si>
    <t>1,025*2</t>
  </si>
  <si>
    <t>998</t>
  </si>
  <si>
    <t>Přesun hmot</t>
  </si>
  <si>
    <t>74</t>
  </si>
  <si>
    <t>998011003</t>
  </si>
  <si>
    <t>Přesun hmot pro budovy občanské výstavby, bydlení, výrobu a služby s nosnou svislou konstrukcí zděnou z cihel, tvárnic nebo kamene vodorovná dopravní vzdálenost do 100 m pro budovy výšky přes 12 do 24 m</t>
  </si>
  <si>
    <t>-1321068570</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</si>
  <si>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</si>
  <si>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</si>
  <si>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</si>
  <si>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</si>
  <si>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</si>
  <si>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75</t>
  </si>
  <si>
    <t>711442559</t>
  </si>
  <si>
    <t>Provedení izolace proti povrchové a podpovrchové tlakové vodě pásy přitavením NAIP na ploše svislé S</t>
  </si>
  <si>
    <t>1246855407</t>
  </si>
  <si>
    <t xml:space="preserve">Poznámka k souboru cen:_x000d_
1. Izolace plochy jednotlivě do 10 m2 se oceňují skladebně cenou příslušné izolace a cenou 711 49-9097 Příplatek za plochu do 10 m2._x000d_
</t>
  </si>
  <si>
    <t>(33*1,1+9,75*1,1)*2</t>
  </si>
  <si>
    <t>vstup do sklepa</t>
  </si>
  <si>
    <t>6,4*1,1+1,3*1,1</t>
  </si>
  <si>
    <t>76</t>
  </si>
  <si>
    <t>6285201R03</t>
  </si>
  <si>
    <t>pás asfaltový samolepicí modifikovaný SBS tl 3mm</t>
  </si>
  <si>
    <t>-1163223931</t>
  </si>
  <si>
    <t>102,52*1,15 'Přepočtené koeficientem množství</t>
  </si>
  <si>
    <t>77</t>
  </si>
  <si>
    <t>998711101</t>
  </si>
  <si>
    <t>Přesun hmot pro izolace proti vodě, vlhkosti a plynům stanovený z hmotnosti přesunovaného materiálu vodorovná dopravní vzdálenost do 50 m v objektech výšky do 6 m</t>
  </si>
  <si>
    <t>988452310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</si>
  <si>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</si>
  <si>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713</t>
  </si>
  <si>
    <t>Izolace tepelné</t>
  </si>
  <si>
    <t>78</t>
  </si>
  <si>
    <t>71312212R</t>
  </si>
  <si>
    <t>Izolace pro pochozí půdy nosný rošt z EPS trámců, osová vzdálenost trámů do 600 mm tloušťky 350 mm</t>
  </si>
  <si>
    <t>-1209341700</t>
  </si>
  <si>
    <t xml:space="preserve">Poznámka k souboru cen:_x000d_
1. V cenách nejsou započteny náklady na montáž podlahové konstrukce; tyto se oceňují cenami katalogu 762 části A01 např. 762 51-..Podlahové konstrukce podkladové._x000d_
</t>
  </si>
  <si>
    <t>půda</t>
  </si>
  <si>
    <t>79</t>
  </si>
  <si>
    <t>71312213R</t>
  </si>
  <si>
    <t>Izolace pro pochozí půdy izolace tepelná vkládaná mezi rošty z EPS dvouvrstvá tloušťky 350 mm</t>
  </si>
  <si>
    <t>-1464091692</t>
  </si>
  <si>
    <t>80</t>
  </si>
  <si>
    <t>713122141</t>
  </si>
  <si>
    <t>Izolace pro pochozí půdy prkna dřevěná lepená na rošt z EPS trámců pomocí nízkoexpanzní pěny</t>
  </si>
  <si>
    <t>-421459907</t>
  </si>
  <si>
    <t>81</t>
  </si>
  <si>
    <t>713191133</t>
  </si>
  <si>
    <t>Montáž tepelné izolace stavebních konstrukcí - doplňky a konstrukční součásti podlah, stropů vrchem nebo střech překrytím fólií položenou volně s přelepením spojů</t>
  </si>
  <si>
    <t>-1255044336</t>
  </si>
  <si>
    <t>82</t>
  </si>
  <si>
    <t>28329233</t>
  </si>
  <si>
    <t>fólie univerzální pro parotěsnou vrstvu s proměnlivou difúzní tloušťkou a UV stabilizací</t>
  </si>
  <si>
    <t>-865589697</t>
  </si>
  <si>
    <t>284,085*1,1 'Přepočtené koeficientem množství</t>
  </si>
  <si>
    <t>83</t>
  </si>
  <si>
    <t>998713103</t>
  </si>
  <si>
    <t>Přesun hmot pro izolace tepelné stanovený z hmotnosti přesunovaného materiálu vodorovná dopravní vzdálenost do 50 m v objektech výšky přes 12 m do 24 m</t>
  </si>
  <si>
    <t>-973301974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</si>
  <si>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</si>
  <si>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721</t>
  </si>
  <si>
    <t>Zdravotechnika - vnitřní kanalizace</t>
  </si>
  <si>
    <t>87</t>
  </si>
  <si>
    <t>721100911</t>
  </si>
  <si>
    <t>Opravy potrubí hrdlového zazátkování hrdla kanalizačního potrubí</t>
  </si>
  <si>
    <t>1108076801</t>
  </si>
  <si>
    <t>84</t>
  </si>
  <si>
    <t>721160806</t>
  </si>
  <si>
    <t>Demontáž potrubí z vláknocementových trub odpadních nebo ventilačních přes 100 do DN 200</t>
  </si>
  <si>
    <t>1044368904</t>
  </si>
  <si>
    <t>20*2</t>
  </si>
  <si>
    <t>85</t>
  </si>
  <si>
    <t>721173748</t>
  </si>
  <si>
    <t>Potrubí z trub polyetylenových svařované větrací DN 150</t>
  </si>
  <si>
    <t>-1819429545</t>
  </si>
  <si>
    <t xml:space="preserve">Poznámka k souboru cen:_x000d_
1. Cenami -3735 až -3738 se oceňuje svislé potrubí od střešního vtoku po čisticí kus._x000d_
2. Ochrany odpadního a připojovacího potrubí z plastových trub se oceňují cenami souboru cen 722 18- . . Ochrana potrubí, části A 02._x000d_
</t>
  </si>
  <si>
    <t>90</t>
  </si>
  <si>
    <t>72121081R05</t>
  </si>
  <si>
    <t xml:space="preserve">Demontáž kanalizační vpusti </t>
  </si>
  <si>
    <t>277676213</t>
  </si>
  <si>
    <t>86</t>
  </si>
  <si>
    <t>721300922</t>
  </si>
  <si>
    <t xml:space="preserve">Pročištění ležatých svodů do DN 300 </t>
  </si>
  <si>
    <t>595901995</t>
  </si>
  <si>
    <t>89</t>
  </si>
  <si>
    <t>93593221R04</t>
  </si>
  <si>
    <t xml:space="preserve">Odvodňovací žlab vnitřní šířky 120 mm s krycím roštem mřížkovým z pozinkované oceli </t>
  </si>
  <si>
    <t>441258976</t>
  </si>
  <si>
    <t xml:space="preserve">Poznámka k souboru cen:_x000d_
1. V cenách jsou započteny i náklady na předepsané obetonování a lože z betonu._x000d_
2. V cenách nejsou započteny náklady na:_x000d_
a) přípojné kanalizační potrubí, které se oceňuje cenami části A 03 katalogu 827-1 Vedení trubní dálková a přípojná - vodovody a kanalizace,_x000d_
b) zemní práce, které se oceňují cenami katalogu 800-1 Zemní práce._x000d_
</t>
  </si>
  <si>
    <t>88</t>
  </si>
  <si>
    <t>998721103</t>
  </si>
  <si>
    <t>Přesun hmot pro vnitřní kanalizace stanovený z hmotnosti přesunovaného materiálu vodorovná dopravní vzdálenost do 50 m v objektech výšky přes 12 do 24 m</t>
  </si>
  <si>
    <t>-869078885</t>
  </si>
  <si>
    <t>733</t>
  </si>
  <si>
    <t>Ústřední vytápění - rozvodné potrubí</t>
  </si>
  <si>
    <t>237</t>
  </si>
  <si>
    <t>733120836</t>
  </si>
  <si>
    <t>Demontáž potrubí z trubek ocelových hladkých Ø přes 133 do 159</t>
  </si>
  <si>
    <t>761293343</t>
  </si>
  <si>
    <t>235</t>
  </si>
  <si>
    <t>953845113</t>
  </si>
  <si>
    <t>Vyvložkování stávajících komínových nebo větracích průduchů nerezovými vložkami pevnými, včetně ukončení komínu komínového tělesa výšky 3 m světlý průměr vložky přes 130 m do 160 mm</t>
  </si>
  <si>
    <t>soubor</t>
  </si>
  <si>
    <t>-432858026</t>
  </si>
  <si>
    <t xml:space="preserve">Poznámka k souboru cen:_x000d_
1. V cenách -5111 až -5114 a -5211 až -5214 jsou započteny náklady na:_x000d_
a) dodávku a montáž materiálu, tj.: komínovou vložku, kondenzátní jímku, sopouch, revizní uzávěr, krycí desku a komínovou hlavu,_x000d_
b) nutné manipulační otvory pro zakotvení vložky, tj. jejich případné vybourání, opětné zazdění a omítnutí do původního stavu konstrukce, avšak bez vymalování, eventuálně tapetování._x000d_
2. V cenách -5116 až -5119 a -5216 až -5219 jsou započteny náklady na:_x000d_
a) dodávku a montáž materiálu, tj.: nastavitelné koleno 0 - 90°, komínovou vložku, krycí desku a komínovou hlavu,_x000d_
b) nutné manipulační otvory pro zakotvení vložky, tj. jejich případné vybourání, opětné zazdění a omítnutí do původního stavu konstrukce, avšak bez vymalování, eventuálně tapetování._x000d_
3. V cenách nejsou započteny náklady na:_x000d_
a) 997 01-3 Vnitrostaveništní doprava suti a 997 01-35 Odvoz suti části B01 katalogu 801-3. Svislý přesun sutě se uvažuje z podlaží, ve kterém se nachází střed vložky,_x000d_
b) vybourání, zazdění a omítnutí jiných manipulačních otvorů (např. v místech uhýbání komínů), neuvedených v poznámce č.1.; tyto se ocení příslušnými cenami katalogu 801-3 Budovy a haly - bourání konstrukcí a katalogu 801-4 Budovy a haly - opravy a údržba,_x000d_
c) odstranění komínových nástavců, opravy komínových nástavců a opravy komínového tělesa,_x000d_
d) technickou prohlídku stavu komínového tělesa; tyto se ocení samostatně._x000d_
4. Ceny příplatku -512. a -522. lze použít i pro ocenění samostatného vyvložkování stávajícího komínového průduchu bez založení a ukončení komínového průduchu._x000d_
5. Ceny jsou určeny pro ocenění opravy stávajícího komínového průduchu vyvložkováním nebo vyvložkování stávajícího větracího průduchu._x000d_
6. Délka se měří jako délka komína od spodního okraje vložky až po horní hranu hlavy komínového tělesa nebo svislého kouřovodu._x000d_
</t>
  </si>
  <si>
    <t>236</t>
  </si>
  <si>
    <t>953845123</t>
  </si>
  <si>
    <t>Vyvložkování stávajících komínových nebo větracích průduchů nerezovými vložkami pevnými, včetně ukončení komínu svislého kouřovodu výšky 3 m Příplatek k cenám za každý další i započatý metr výšky komínového průduchu přes 3 m světlý průměr vložky přes 130 m do 160 mm</t>
  </si>
  <si>
    <t>-817481948</t>
  </si>
  <si>
    <t>238</t>
  </si>
  <si>
    <t>998733103</t>
  </si>
  <si>
    <t>Přesun hmot pro rozvody potrubí stanovený z hmotnosti přesunovaného materiálu vodorovná dopravní vzdálenost do 50 m v objektech výšky přes 12 do 24 m</t>
  </si>
  <si>
    <t>1902423351</t>
  </si>
  <si>
    <t>762</t>
  </si>
  <si>
    <t>Konstrukce tesařské</t>
  </si>
  <si>
    <t>142</t>
  </si>
  <si>
    <t>762342314</t>
  </si>
  <si>
    <t xml:space="preserve">Bednění a laťování montáž laťování střech </t>
  </si>
  <si>
    <t>1855354435</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</si>
  <si>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39-5000._x000d_
</t>
  </si>
  <si>
    <t>6,2*10,5</t>
  </si>
  <si>
    <t>6,2*3,4*2</t>
  </si>
  <si>
    <t>27*6,2*2</t>
  </si>
  <si>
    <t>246</t>
  </si>
  <si>
    <t>60514106</t>
  </si>
  <si>
    <t>řezivo jehličnaté lať pevnostní třída S10-13 průřez 40x60mm</t>
  </si>
  <si>
    <t>2029337211</t>
  </si>
  <si>
    <t>0,04*0,06*(46,7+10,8+10,8)*(36+36+18)</t>
  </si>
  <si>
    <t>144</t>
  </si>
  <si>
    <t>762342441</t>
  </si>
  <si>
    <t>Bednění a laťování montáž lišt trojúhelníkových nebo kontralatí</t>
  </si>
  <si>
    <t>952444907</t>
  </si>
  <si>
    <t>6,3*56</t>
  </si>
  <si>
    <t>1,5*8+2,55*8+3,59*8+4,69*8+5,76*8+4,9*2</t>
  </si>
  <si>
    <t>145</t>
  </si>
  <si>
    <t>-1511209299</t>
  </si>
  <si>
    <t>143</t>
  </si>
  <si>
    <t>762342812</t>
  </si>
  <si>
    <t>Demontáž bednění a laťování laťování střech sklonu do 60° se všemi nadstřešními konstrukcemi, z latí průřezové plochy do 25 cm2 při osové vzdálenosti přes 0,22 do 0,50 m</t>
  </si>
  <si>
    <t>1134989233</t>
  </si>
  <si>
    <t>(4,9*10,5)*2</t>
  </si>
  <si>
    <t>(4,9*3,5)*2</t>
  </si>
  <si>
    <t>(27*4,9)*2</t>
  </si>
  <si>
    <t>146</t>
  </si>
  <si>
    <t>762395000</t>
  </si>
  <si>
    <t>Spojovací prostředky krovů, bednění a laťování, nadstřešních konstrukcí svory, prkna, hřebíky, pásová ocel, vruty</t>
  </si>
  <si>
    <t>-804640383</t>
  </si>
  <si>
    <t xml:space="preserve">Poznámka k souboru cen:_x000d_
1. Cena je určena pro montážní ceny souborů cen:_x000d_
a) 762 33- Montáž vázaných konstrukcí krovů,_x000d_
b) 762 34- Bednění a laťování, ceny -1210 až -2441,_x000d_
c) 762 35- Montáž nadstřešních konstrukcí,_x000d_
d) 762 36- Montáž spádových klínů._x000d_
2. Ochrana konstrukce se oceňuje samostatně, např. položkami 762 08-3 Impregnace řeziva tohoto katalogu nebo příslušnými položkami katalogu 800-783 Nátěry._x000d_
</t>
  </si>
  <si>
    <t>91</t>
  </si>
  <si>
    <t>762810047</t>
  </si>
  <si>
    <t>Záklop stropů z dřevoštěpkových desek OSB šroubovaných na rošt na pero a drážku, tloušťky desky 25 mm</t>
  </si>
  <si>
    <t>-1008495760</t>
  </si>
  <si>
    <t xml:space="preserve">odměřeno AutoCAD pochozí lávka </t>
  </si>
  <si>
    <t>29,22</t>
  </si>
  <si>
    <t>147</t>
  </si>
  <si>
    <t>998762103</t>
  </si>
  <si>
    <t>Přesun hmot pro konstrukce tesařské stanovený z hmotnosti přesunovaného materiálu vodorovná dopravní vzdálenost do 50 m v objektech výšky přes 12 do 24 m</t>
  </si>
  <si>
    <t>-1752027540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</si>
  <si>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</si>
  <si>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764</t>
  </si>
  <si>
    <t>Konstrukce klempířské</t>
  </si>
  <si>
    <t>162</t>
  </si>
  <si>
    <t>764001114</t>
  </si>
  <si>
    <t>Montáž podkladního plechu rozvinuté šířky do 400 mm</t>
  </si>
  <si>
    <t>-1262262125</t>
  </si>
  <si>
    <t>oplechování u okapu</t>
  </si>
  <si>
    <t>34,2*2+10,95*2+2,4*2</t>
  </si>
  <si>
    <t>163</t>
  </si>
  <si>
    <t>55344482</t>
  </si>
  <si>
    <t>plech podkladní Pz tl 0,80mm rš 300mm</t>
  </si>
  <si>
    <t>-207564871</t>
  </si>
  <si>
    <t>95,1*1,1 'Přepočtené koeficientem množství</t>
  </si>
  <si>
    <t>153</t>
  </si>
  <si>
    <t>764002812</t>
  </si>
  <si>
    <t>Demontáž klempířských konstrukcí okapového plechu do suti, v krytině skládané</t>
  </si>
  <si>
    <t>261435402</t>
  </si>
  <si>
    <t>stříšky vstupy</t>
  </si>
  <si>
    <t>2,4*2</t>
  </si>
  <si>
    <t>střecha</t>
  </si>
  <si>
    <t>34,2*2+10,95*2</t>
  </si>
  <si>
    <t>152</t>
  </si>
  <si>
    <t>764002851</t>
  </si>
  <si>
    <t>Demontáž klempířských konstrukcí oplechování parapetů do suti</t>
  </si>
  <si>
    <t>-66801077</t>
  </si>
  <si>
    <t>1,35*32</t>
  </si>
  <si>
    <t>149</t>
  </si>
  <si>
    <t>764002881</t>
  </si>
  <si>
    <t>Demontáž klempířských konstrukcí lemování střešních prostupů do suti</t>
  </si>
  <si>
    <t>-1799847972</t>
  </si>
  <si>
    <t>150</t>
  </si>
  <si>
    <t>764004801</t>
  </si>
  <si>
    <t>Demontáž klempířských konstrukcí žlabu podokapního do suti</t>
  </si>
  <si>
    <t>-764677464</t>
  </si>
  <si>
    <t>34,2*2</t>
  </si>
  <si>
    <t>10,95*2</t>
  </si>
  <si>
    <t>151</t>
  </si>
  <si>
    <t>764004861</t>
  </si>
  <si>
    <t>Demontáž klempířských konstrukcí svodu do suti</t>
  </si>
  <si>
    <t>-1983844194</t>
  </si>
  <si>
    <t>13,8*4</t>
  </si>
  <si>
    <t>173</t>
  </si>
  <si>
    <t>764011404</t>
  </si>
  <si>
    <t>Podkladní plech z pozinkovaného plechu tloušťky 0,55 mm rš 330 mm</t>
  </si>
  <si>
    <t>-1929794210</t>
  </si>
  <si>
    <t xml:space="preserve">Poznámka k souboru cen:_x000d_
1. Rozvinutá šířka podkladního plechu se určuje z rš střešního prvku._x000d_
2. Tloušťka pokladního plechu 1,0 mm se používá pro střešní prvky z titanzinkového plechu._x000d_
</t>
  </si>
  <si>
    <t>1,76*8</t>
  </si>
  <si>
    <t>0,45*16</t>
  </si>
  <si>
    <t>(0,29+1,54)*8</t>
  </si>
  <si>
    <t>164</t>
  </si>
  <si>
    <t>764203152</t>
  </si>
  <si>
    <t>Montáž oplechování střešních prvků střešního výlezu střechy s krytinou skládanou nebo plechovou</t>
  </si>
  <si>
    <t>-1377321234</t>
  </si>
  <si>
    <t>165</t>
  </si>
  <si>
    <t>1388000R</t>
  </si>
  <si>
    <t>pozink plech řš 150mm</t>
  </si>
  <si>
    <t>-1570721756</t>
  </si>
  <si>
    <t>oplechování výlezu</t>
  </si>
  <si>
    <t>4,8*1,1</t>
  </si>
  <si>
    <t>154</t>
  </si>
  <si>
    <t>764206105</t>
  </si>
  <si>
    <t>Montáž oplechování parapetů rovných, bez rohů, rozvinuté šířky do 400 mm</t>
  </si>
  <si>
    <t>1715184745</t>
  </si>
  <si>
    <t>155</t>
  </si>
  <si>
    <t>15441015</t>
  </si>
  <si>
    <t>profil Pz ocelový pro oplechování parapetu š 400mm obkladu fasády</t>
  </si>
  <si>
    <t>-133027257</t>
  </si>
  <si>
    <t>95,7*1,1 'Přepočtené koeficientem množství</t>
  </si>
  <si>
    <t>148</t>
  </si>
  <si>
    <t>764345323</t>
  </si>
  <si>
    <t>Lemování trub, konzol, držáků z pozink. plechu střech s krytinou skládanou D do 150 mm</t>
  </si>
  <si>
    <t>-940571807</t>
  </si>
  <si>
    <t>168</t>
  </si>
  <si>
    <t>76450110R</t>
  </si>
  <si>
    <t>Montáž žlabu podokapního půlkulatého s háky</t>
  </si>
  <si>
    <t>-1431598752</t>
  </si>
  <si>
    <t>169</t>
  </si>
  <si>
    <t>5534489R</t>
  </si>
  <si>
    <t>hák žlabový Al 400mm</t>
  </si>
  <si>
    <t>632204976</t>
  </si>
  <si>
    <t>170</t>
  </si>
  <si>
    <t>55350102</t>
  </si>
  <si>
    <t>žlab podokapní půlkulatý rš. 330mm</t>
  </si>
  <si>
    <t>-539395387</t>
  </si>
  <si>
    <t>90,3</t>
  </si>
  <si>
    <t>90,3*1,1 'Přepočtené koeficientem množství</t>
  </si>
  <si>
    <t>171</t>
  </si>
  <si>
    <t>764508131</t>
  </si>
  <si>
    <t>Montáž svodu kruhového, průměru svodu</t>
  </si>
  <si>
    <t>1531651801</t>
  </si>
  <si>
    <t>172</t>
  </si>
  <si>
    <t>55344822</t>
  </si>
  <si>
    <t>svod kruhový Al 100mm</t>
  </si>
  <si>
    <t>359466091</t>
  </si>
  <si>
    <t>55,2*1,1 'Přepočtené koeficientem množství</t>
  </si>
  <si>
    <t>175</t>
  </si>
  <si>
    <t>76450813R</t>
  </si>
  <si>
    <t>Montáž kolena kruhového svodu</t>
  </si>
  <si>
    <t>-1566683221</t>
  </si>
  <si>
    <t>174</t>
  </si>
  <si>
    <t>5534486R</t>
  </si>
  <si>
    <t xml:space="preserve">koleno svodu </t>
  </si>
  <si>
    <t>567837307</t>
  </si>
  <si>
    <t>121</t>
  </si>
  <si>
    <t>765115352</t>
  </si>
  <si>
    <t>Montáž střešních doplňků krytiny keramické stoupací plošiny délky přes 400 do 800 mm</t>
  </si>
  <si>
    <t>337921143</t>
  </si>
  <si>
    <t>122</t>
  </si>
  <si>
    <t>59244027</t>
  </si>
  <si>
    <t>plošina stoupací kovová šíře 88 x250mm</t>
  </si>
  <si>
    <t>-1819593933</t>
  </si>
  <si>
    <t>160</t>
  </si>
  <si>
    <t>766694112</t>
  </si>
  <si>
    <t>Montáž ostatních truhlářských konstrukcí parapetních desek dřevěných nebo plastových šířky do 300 mm, délky přes 1000 do 1600 mm</t>
  </si>
  <si>
    <t>-335573722</t>
  </si>
  <si>
    <t xml:space="preserve">Poznámka k souboru cen:_x000d_
1. Vcenách 766 69 - 3421 a 3422 jsou započteny i náklady na zaměření zřizovaných otvorů._x000d_
2. V cenách 766 69 - 4111 až 4124 jsou započteny i náklady na zaměření, vyklínování, horizontální i vertikální vyrovnání, ukotvení a vyplnění spáry mezi parapetem a ostěním polyuretanovou pěnou, včetně zednického začištění._x000d_
3. Cenami -97 . . nelze oceňovat venkovní krycí lišty balkónových dveří; tato montáž se oceňuje cenou -1610._x000d_
</t>
  </si>
  <si>
    <t>161</t>
  </si>
  <si>
    <t>61140077</t>
  </si>
  <si>
    <t>parapet plastový vnitřní – š 150mm, barva bílá</t>
  </si>
  <si>
    <t>301695446</t>
  </si>
  <si>
    <t>6,9*1,1 'Přepočtené koeficientem množství</t>
  </si>
  <si>
    <t>158</t>
  </si>
  <si>
    <t>766694121</t>
  </si>
  <si>
    <t>Montáž ostatních truhlářských konstrukcí parapetních desek dřevěných nebo plastových šířky přes 300 mm, délky do 1000 mm</t>
  </si>
  <si>
    <t>1874947239</t>
  </si>
  <si>
    <t>159</t>
  </si>
  <si>
    <t>61140080</t>
  </si>
  <si>
    <t>parapet plastový vnitřní – š 300mm, barva bílá</t>
  </si>
  <si>
    <t>2081681478</t>
  </si>
  <si>
    <t>0,6*6</t>
  </si>
  <si>
    <t>3,6*1,1 'Přepočtené koeficientem množství</t>
  </si>
  <si>
    <t>156</t>
  </si>
  <si>
    <t>766694123</t>
  </si>
  <si>
    <t>Montáž ostatních truhlářských konstrukcí parapetních desek dřevěných nebo plastových šířky přes 300 mm, délky přes 1600 do 2600 mm</t>
  </si>
  <si>
    <t>875139866</t>
  </si>
  <si>
    <t>6+3</t>
  </si>
  <si>
    <t>157</t>
  </si>
  <si>
    <t>1318674088</t>
  </si>
  <si>
    <t>2,1*6+1,35*3</t>
  </si>
  <si>
    <t>16,65*1,1 'Přepočtené koeficientem množství</t>
  </si>
  <si>
    <t>119</t>
  </si>
  <si>
    <t>76788113R05</t>
  </si>
  <si>
    <t>Montáž záchytného systému proti pádu bodů samostatných nebo v systému s poddajným kotvícím vedením na šikmé střechy (přes 15 °) se střešní krytinou drážkovanou</t>
  </si>
  <si>
    <t>kpl</t>
  </si>
  <si>
    <t>-150885353</t>
  </si>
  <si>
    <t xml:space="preserve">Poznámka k souboru cen:_x000d_
1. V ceně -1112 jsou započteny i náklady na chemickou kotvu._x000d_
2. V ceně -1135 jsou započteny i náklady na montáž zátěžových dlaždic. Jejich dodávka je součástí dodávky sloupku a oceňuje se ve specifikaci._x000d_
3. V cenách nejsou započteny náklady na:_x000d_
a) dodávku prvků potřebných k uchycení sloupků a bodů (vyjma kotev chemických); tyto jsou součástí dodávky sloupků a bodů a oceňují se ve specifikaci,_x000d_
b) nutné zapravení povrchu střechy podle druhu (měkčené PVC, bitumen, ...) po montáži sloupků a bodů, tyto se oceňují cenami 711 74-7067 katalogu 800-711 Izolace proti vodě nebo 713 36-3115 katalogu 800-712 Povlakové krytiny nebo individuálně._x000d_
4. Množství měrných jednotek nástavců určených k upevnění na sloupky nebo body v systému poddajného kotvícího vedení se určuje v souborech podle výsledné délky vedení zajišťovaného úseku._x000d_
5. Montáž záchytného systému pro šikmé střechy skládané se oceňují cenami 765 11-5421, 765 12-5421, 765 13-5043 a 765 15-5022 části A02 katalogu 765 Konstrukce pokrývačské._x000d_
</t>
  </si>
  <si>
    <t>120</t>
  </si>
  <si>
    <t>95384119R</t>
  </si>
  <si>
    <t>Montáž komínové stříšky</t>
  </si>
  <si>
    <t>775394779</t>
  </si>
  <si>
    <t xml:space="preserve">Poznámka k souboru cen:_x000d_
1. V cenách -1111 až -1154 jsou započteny i náklady na dodávku a montáž paty nástavce a krycí hlavy._x000d_
2. V cenách -1111 až -1154 nejsou započteny náklady na dodávku a montáž:_x000d_
a) komínové stříšky; tyto se ocení příslušnými cenami -1191 až -1194,_x000d_
b) dílu s kontrolním otvorem; tyto se ocení příslušnými cenami -1196 až -1199._x000d_
</t>
  </si>
  <si>
    <t>141</t>
  </si>
  <si>
    <t>5988415R</t>
  </si>
  <si>
    <t xml:space="preserve">komínová stříška </t>
  </si>
  <si>
    <t>1018861983</t>
  </si>
  <si>
    <t>176</t>
  </si>
  <si>
    <t>998764103</t>
  </si>
  <si>
    <t>Přesun hmot pro konstrukce klempířské stanovený z hmotnosti přesunovaného materiálu vodorovná dopravní vzdálenost do 50 m v objektech výšky přes 12 do 24 m</t>
  </si>
  <si>
    <t>-143799913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</si>
  <si>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</si>
  <si>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765</t>
  </si>
  <si>
    <t>Krytina skládaná</t>
  </si>
  <si>
    <t>98</t>
  </si>
  <si>
    <t>765111017</t>
  </si>
  <si>
    <t>Montáž krytiny keramické sklonu do 30° drážkové na sucho, počet kusů přes 13 do 14 ks/m2</t>
  </si>
  <si>
    <t>-431700338</t>
  </si>
  <si>
    <t xml:space="preserve">Poznámka k souboru cen:_x000d_
1. V cenách jsou započteny i náklady na přiřezání tašek._x000d_
2. Oplechování štítových hran, úžlabí a prostupů se oceňuje cenami katalogu 800–764 Konstrukce klempířské._x000d_
3. Montáž střešních doplňků (větracích, protisněhových, prostupových tašek apod.) se oceňuje cenami části A02._x000d_
</t>
  </si>
  <si>
    <t>99</t>
  </si>
  <si>
    <t>59660870</t>
  </si>
  <si>
    <t>taška ražená drážková glazura maloformátová základní</t>
  </si>
  <si>
    <t>1813038721</t>
  </si>
  <si>
    <t>spotřeba 14,5ks/m2 - taška základní</t>
  </si>
  <si>
    <t>předpokládaný poměr tašek = 95% základních + 5% tašek polovičních</t>
  </si>
  <si>
    <t>uvažované ztratné 5%</t>
  </si>
  <si>
    <t>(401,80-6,37)*14,5*1,05</t>
  </si>
  <si>
    <t>odpočet taška větrací, spotřeba 34ks/100m2</t>
  </si>
  <si>
    <t>-97</t>
  </si>
  <si>
    <t>odpočet taška prostupová</t>
  </si>
  <si>
    <t>-(1+4)</t>
  </si>
  <si>
    <t>134</t>
  </si>
  <si>
    <t>59660841</t>
  </si>
  <si>
    <t>ukončení hřebenáče nárožní k hřebenáči č.3 glazura</t>
  </si>
  <si>
    <t>745817965</t>
  </si>
  <si>
    <t>100</t>
  </si>
  <si>
    <t>59660747</t>
  </si>
  <si>
    <t>taška ražená drážková glazura poloviční</t>
  </si>
  <si>
    <t>-12111461</t>
  </si>
  <si>
    <t>131</t>
  </si>
  <si>
    <t>59660848</t>
  </si>
  <si>
    <t>hřebenáč rozdělovací valbový k hřebenáči č.3 glazura</t>
  </si>
  <si>
    <t>-1307388276</t>
  </si>
  <si>
    <t>132</t>
  </si>
  <si>
    <t>59660808</t>
  </si>
  <si>
    <t>hřebenáč drážkový keramický š 210mm glazura</t>
  </si>
  <si>
    <t>-1358040935</t>
  </si>
  <si>
    <t>137</t>
  </si>
  <si>
    <t>59244031</t>
  </si>
  <si>
    <t>příchytka hřebenáče</t>
  </si>
  <si>
    <t>-617557587</t>
  </si>
  <si>
    <t>178</t>
  </si>
  <si>
    <t>765111201</t>
  </si>
  <si>
    <t>Montáž krytiny keramické okapové hrany s okapním větracím pásem</t>
  </si>
  <si>
    <t>525757999</t>
  </si>
  <si>
    <t>34,2+10,95</t>
  </si>
  <si>
    <t>179</t>
  </si>
  <si>
    <t>59660022</t>
  </si>
  <si>
    <t>pás ochranný větrací okapní plastový š 100mm</t>
  </si>
  <si>
    <t>1552019675</t>
  </si>
  <si>
    <t>45,15*1,1 'Přepočtené koeficientem množství</t>
  </si>
  <si>
    <t>180</t>
  </si>
  <si>
    <t>765111251</t>
  </si>
  <si>
    <t>Montáž krytiny keramické hřebene větraného na sucho vkládaným pásem</t>
  </si>
  <si>
    <t>-1776341039</t>
  </si>
  <si>
    <t>181</t>
  </si>
  <si>
    <t>59660016</t>
  </si>
  <si>
    <t>pás větrací kovový hřebene a nároží červená/hnědá 5000/320mm</t>
  </si>
  <si>
    <t>1685928763</t>
  </si>
  <si>
    <t>27+4*6,2</t>
  </si>
  <si>
    <t>51,8*1,1 'Přepočtené koeficientem množství</t>
  </si>
  <si>
    <t>182</t>
  </si>
  <si>
    <t>765111503</t>
  </si>
  <si>
    <t>Montáž krytiny keramické Příplatek k cenám včetně připevňovacích prostředků za sklon přes 30 do 40°</t>
  </si>
  <si>
    <t>1784139958</t>
  </si>
  <si>
    <t>92</t>
  </si>
  <si>
    <t>765111801</t>
  </si>
  <si>
    <t>Demontáž krytiny keramické drážkové, sklonu do 30° na sucho do suti</t>
  </si>
  <si>
    <t>-306894936</t>
  </si>
  <si>
    <t>93</t>
  </si>
  <si>
    <t>765111811</t>
  </si>
  <si>
    <t>Demontáž krytiny keramické Příplatek k cenám za sklon přes 30° do suti</t>
  </si>
  <si>
    <t>1294895682</t>
  </si>
  <si>
    <t>765111869</t>
  </si>
  <si>
    <t>Demontáž krytiny keramické hřebenů a nároží, sklonu do 30° z hřebenáčů s tvrdou maltou do suti</t>
  </si>
  <si>
    <t>-1688106310</t>
  </si>
  <si>
    <t>95</t>
  </si>
  <si>
    <t>765111881</t>
  </si>
  <si>
    <t>-554814074</t>
  </si>
  <si>
    <t>139</t>
  </si>
  <si>
    <t>765115012</t>
  </si>
  <si>
    <t>Montáž střešních doplňků krytiny keramické speciálních tašek větracích, protisněhových, prostupových, ukončovacích drážkových na sucho maloformátových</t>
  </si>
  <si>
    <t>1335713100</t>
  </si>
  <si>
    <t>97+42+1</t>
  </si>
  <si>
    <t>133</t>
  </si>
  <si>
    <t>59660785</t>
  </si>
  <si>
    <t>taška ražená glazura větrací 277x465mm</t>
  </si>
  <si>
    <t>534980362</t>
  </si>
  <si>
    <t>197</t>
  </si>
  <si>
    <t>59660650</t>
  </si>
  <si>
    <t>držák Pz hromosvodu na tašky pálené drážkové krytiny</t>
  </si>
  <si>
    <t>1627819342</t>
  </si>
  <si>
    <t>198</t>
  </si>
  <si>
    <t>59660253</t>
  </si>
  <si>
    <t>držák satelitní antény D 48mm rozteč krokví 500-950mm</t>
  </si>
  <si>
    <t>1112703863</t>
  </si>
  <si>
    <t>183</t>
  </si>
  <si>
    <t>765115302</t>
  </si>
  <si>
    <t>Montáž střešních doplňků krytiny keramické střešního výlezu plochy jednotlivě přes 0,25 m2</t>
  </si>
  <si>
    <t>-49695172</t>
  </si>
  <si>
    <t>184</t>
  </si>
  <si>
    <t>59660223</t>
  </si>
  <si>
    <t>vikýř univerzální 450x730mm</t>
  </si>
  <si>
    <t>2064256755</t>
  </si>
  <si>
    <t>135</t>
  </si>
  <si>
    <t>765115401</t>
  </si>
  <si>
    <t>Montáž střešních doplňků krytiny keramické protisněhové zábrany háku</t>
  </si>
  <si>
    <t>-1040914304</t>
  </si>
  <si>
    <t>136</t>
  </si>
  <si>
    <t>59660241</t>
  </si>
  <si>
    <t>hák protisněhový na tašky keramické hladké krytiny</t>
  </si>
  <si>
    <t>1446219659</t>
  </si>
  <si>
    <t>138</t>
  </si>
  <si>
    <t>765191011</t>
  </si>
  <si>
    <t>Montáž pojistné hydroizolační nebo parotěsné fólie kladené ve sklonu přes 20° volně na krokve</t>
  </si>
  <si>
    <t>-636685582</t>
  </si>
  <si>
    <t xml:space="preserve">Poznámka k souboru cen:_x000d_
1. V cenách nejsou započteny náklady na dodávku fólie, tyto se oceňují ve specifikaci. Ztratné lze dohodnout ve směrné výši 5 až 15%._x000d_
2. V ceně -1071 nejsou započteny náklady na dodávku okapnice, tyto se oceňují položkami ceníku 800-764 Konstrukce klempířské._x000d_
</t>
  </si>
  <si>
    <t>140</t>
  </si>
  <si>
    <t>28329044</t>
  </si>
  <si>
    <t>fólie kontaktní difuzně propustná pro doplňkovou hydroizolační vrstvu, třívrstvá mikroporézní PP 150g/m2</t>
  </si>
  <si>
    <t>-1947476376</t>
  </si>
  <si>
    <t>401,8*1,2 'Přepočtené koeficientem množství</t>
  </si>
  <si>
    <t>185</t>
  </si>
  <si>
    <t>765191013</t>
  </si>
  <si>
    <t>Montáž pojistné hydroizolační nebo parotěsné fólie kladené ve sklonu přes 20° volně na bednění nebo tepelnou izolaci</t>
  </si>
  <si>
    <t>-1990665475</t>
  </si>
  <si>
    <t>2,4*0,5*2</t>
  </si>
  <si>
    <t>186</t>
  </si>
  <si>
    <t>28329223</t>
  </si>
  <si>
    <t>fólie difuzně propustné s nakašírovanou strukturovanou rohoží pod hladkou plechovou krytinu</t>
  </si>
  <si>
    <t>-965335905</t>
  </si>
  <si>
    <t>2,4*1,05 'Přepočtené koeficientem množství</t>
  </si>
  <si>
    <t>187</t>
  </si>
  <si>
    <t>765191041</t>
  </si>
  <si>
    <t>Montáž pojistné hydroizolační nebo parotěsné fólie v místech střešních prostupů průměru do 150 mm</t>
  </si>
  <si>
    <t>-1569002183</t>
  </si>
  <si>
    <t>místa prostupů pro odvětrání kanalizace a pro anténu</t>
  </si>
  <si>
    <t>4+1</t>
  </si>
  <si>
    <t>188</t>
  </si>
  <si>
    <t>765191043</t>
  </si>
  <si>
    <t>Montáž pojistné hydroizolační nebo parotěsné fólie v místech střešních prostupů plochy jednotlivě do 1 m2</t>
  </si>
  <si>
    <t>48487625</t>
  </si>
  <si>
    <t>189</t>
  </si>
  <si>
    <t>765191051</t>
  </si>
  <si>
    <t>Montáž pojistné hydroizolační nebo parotěsné fólie hřebene nebo nároží, střechy větrané</t>
  </si>
  <si>
    <t>-336255778</t>
  </si>
  <si>
    <t>190</t>
  </si>
  <si>
    <t>765191071</t>
  </si>
  <si>
    <t>Montáž pojistné hydroizolační nebo parotěsné fólie okapu přesahem na okapnici</t>
  </si>
  <si>
    <t>1502240053</t>
  </si>
  <si>
    <t>(34,2+10,95)*2</t>
  </si>
  <si>
    <t>191</t>
  </si>
  <si>
    <t>765191091</t>
  </si>
  <si>
    <t>Montáž pojistné hydroizolační nebo parotěsné fólie Příplatek k cenám montáže na bednění nebo tepelnou izolaci za sklon přes 30°</t>
  </si>
  <si>
    <t>-1051624822</t>
  </si>
  <si>
    <t>97</t>
  </si>
  <si>
    <t>765192001</t>
  </si>
  <si>
    <t>Nouzové zakrytí střechy plachtou</t>
  </si>
  <si>
    <t>1566535292</t>
  </si>
  <si>
    <t xml:space="preserve">Poznámka k souboru cen:_x000d_
1. Cenu lze použít pro přechodné zakrytí střechy nebo krovu._x000d_
2. V ceně 765 19-2001 jsou započteny náklady i na:_x000d_
a) montáž a demontáž plachty,_x000d_
b) opotřebení plachty._x000d_
</t>
  </si>
  <si>
    <t>-548937648</t>
  </si>
  <si>
    <t>192</t>
  </si>
  <si>
    <t>998765103</t>
  </si>
  <si>
    <t>Přesun hmot pro krytiny skládané stanovený z hmotnosti přesunovaného materiálu vodorovná dopravní vzdálenost do 50 m na objektech výšky přes 12 do 24 m</t>
  </si>
  <si>
    <t>1511886753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</si>
  <si>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</si>
  <si>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767</t>
  </si>
  <si>
    <t>Konstrukce zámečnické</t>
  </si>
  <si>
    <t>194</t>
  </si>
  <si>
    <t>76789311R</t>
  </si>
  <si>
    <t>Montáž stříšek nad venkovními vstupy z kovových profilů kotvených k nosné konstrukci pomocí závěsů, výplň skleněná rovných šířky přes 1,50 do 2,00 m</t>
  </si>
  <si>
    <t>-1235892773</t>
  </si>
  <si>
    <t xml:space="preserve">Poznámka k souboru cen:_x000d_
1. Ceny -3111 až -3192 jsou učeny pro konstrukce bez vnější izolace._x000d_
</t>
  </si>
  <si>
    <t>242</t>
  </si>
  <si>
    <t>76799511R</t>
  </si>
  <si>
    <t>Demontáž, repase a zpětná montáž držáků truhlíků</t>
  </si>
  <si>
    <t>ks</t>
  </si>
  <si>
    <t>1546502326</t>
  </si>
  <si>
    <t xml:space="preserve">Poznámka k souboru cen:_x000d_
1. Určení cen se řídí hmotností jednotlivě montovaného dílu konstrukce._x000d_
</t>
  </si>
  <si>
    <t>243</t>
  </si>
  <si>
    <t>76799512R</t>
  </si>
  <si>
    <t>Úprava a nátěr oplocení</t>
  </si>
  <si>
    <t>soub</t>
  </si>
  <si>
    <t>792891875</t>
  </si>
  <si>
    <t>195</t>
  </si>
  <si>
    <t>998767101</t>
  </si>
  <si>
    <t>Přesun hmot pro zámečnické konstrukce stanovený z hmotnosti přesunovaného materiálu vodorovná dopravní vzdálenost do 50 m v objektech výšky do 6 m</t>
  </si>
  <si>
    <t>1746008555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</si>
  <si>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</si>
  <si>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Práce a dodávky M</t>
  </si>
  <si>
    <t>21-M</t>
  </si>
  <si>
    <t>Elektromontáže</t>
  </si>
  <si>
    <t>231</t>
  </si>
  <si>
    <t>741120001</t>
  </si>
  <si>
    <t>Montáž vodičů izolovaných měděných bez ukončení uložených pod omítku plných a laněných (CY), průřezu žíly 0,35 až 6 mm2</t>
  </si>
  <si>
    <t>-1825886974</t>
  </si>
  <si>
    <t>odhad množství</t>
  </si>
  <si>
    <t>124</t>
  </si>
  <si>
    <t>232</t>
  </si>
  <si>
    <t>34109515</t>
  </si>
  <si>
    <t>kabel silový s Cu jádrem plochý 1kV 3x1,5mm2</t>
  </si>
  <si>
    <t>256</t>
  </si>
  <si>
    <t>412002397</t>
  </si>
  <si>
    <t>124*1,2 'Přepočtené koeficientem množství</t>
  </si>
  <si>
    <t>229</t>
  </si>
  <si>
    <t>741310101</t>
  </si>
  <si>
    <t>Montáž spínačů jedno nebo dvoupólových polozapuštěných nebo zapuštěných se zapojením vodičů bezšroubové připojení vypínačů, řazení 1-jednopólových</t>
  </si>
  <si>
    <t>-1792274481</t>
  </si>
  <si>
    <t>230</t>
  </si>
  <si>
    <t>34535512</t>
  </si>
  <si>
    <t>spínač jednopólový 10A bílý</t>
  </si>
  <si>
    <t>1832940417</t>
  </si>
  <si>
    <t>125</t>
  </si>
  <si>
    <t>7413718R08</t>
  </si>
  <si>
    <t>Demontáž svítidla bytového se standardní paticí přisazeného do 0,09 m2</t>
  </si>
  <si>
    <t>542031842</t>
  </si>
  <si>
    <t>228</t>
  </si>
  <si>
    <t>74141000R</t>
  </si>
  <si>
    <t>Montáž uzemňovacího vedení s upevněním, propojením a připojením pomocí svorek na povrchu drátu nebo lana Ø do 10 mm</t>
  </si>
  <si>
    <t>1799406808</t>
  </si>
  <si>
    <t>74142183R07</t>
  </si>
  <si>
    <t xml:space="preserve">Demontáž hromosvodného vedení </t>
  </si>
  <si>
    <t>1930241714</t>
  </si>
  <si>
    <t>(33+14)*2</t>
  </si>
  <si>
    <t>201</t>
  </si>
  <si>
    <t>10.044.057</t>
  </si>
  <si>
    <t>Sádra balená á 30 kg</t>
  </si>
  <si>
    <t>KG</t>
  </si>
  <si>
    <t>-1504948793</t>
  </si>
  <si>
    <t>202</t>
  </si>
  <si>
    <t>743111315</t>
  </si>
  <si>
    <t>Montáž trubka plastová tuhá D 23 mm uložená pod omítku</t>
  </si>
  <si>
    <t>1724329122</t>
  </si>
  <si>
    <t>203</t>
  </si>
  <si>
    <t>345711540</t>
  </si>
  <si>
    <t>trubka elektroinstalační ohebná Monoflex z PH 1423/1</t>
  </si>
  <si>
    <t>-507081319</t>
  </si>
  <si>
    <t>P</t>
  </si>
  <si>
    <t>Poznámka k položce:_x000d_
Poznámka k položce: EAN 8595057600430</t>
  </si>
  <si>
    <t>204</t>
  </si>
  <si>
    <t>743411111</t>
  </si>
  <si>
    <t>Montáž krabice zapuštěná plastová kruhová typ KU68/2-1902, KO125</t>
  </si>
  <si>
    <t>-857261092</t>
  </si>
  <si>
    <t>205</t>
  </si>
  <si>
    <t>10.079.363</t>
  </si>
  <si>
    <t>Krabice KU 68-1902</t>
  </si>
  <si>
    <t>KS</t>
  </si>
  <si>
    <t>-722858141</t>
  </si>
  <si>
    <t>217</t>
  </si>
  <si>
    <t>743991100</t>
  </si>
  <si>
    <t>Měření zemních odporů zemniče</t>
  </si>
  <si>
    <t>-644170983</t>
  </si>
  <si>
    <t>218</t>
  </si>
  <si>
    <t>747512112</t>
  </si>
  <si>
    <t>Montáž domácí telefon se zapojením vodičů</t>
  </si>
  <si>
    <t>143812285</t>
  </si>
  <si>
    <t>219</t>
  </si>
  <si>
    <t>37414130R</t>
  </si>
  <si>
    <t>Tlačítkové tablo sestavené 14tl. se stříškou pod omítku., el. zámek, kompletní</t>
  </si>
  <si>
    <t>1931396341</t>
  </si>
  <si>
    <t>224</t>
  </si>
  <si>
    <t>748111212</t>
  </si>
  <si>
    <t>Montáž svítidlo žárovkové bytové nástěnné přisazené 1 zdroj se sklem</t>
  </si>
  <si>
    <t>974003274</t>
  </si>
  <si>
    <t>225</t>
  </si>
  <si>
    <t>10.681.158</t>
  </si>
  <si>
    <t>STROPNÍ LED SVÍTIDLO S HF POHYBOVÝM ČIDLEM A NOUZOVÝM MODULEM, TYPU VICTOR LED, 710lm, TEPLÁ BÍLÁ</t>
  </si>
  <si>
    <t>1997558440</t>
  </si>
  <si>
    <t>226</t>
  </si>
  <si>
    <t>10.681.158.1</t>
  </si>
  <si>
    <t>STROPNÍ LED SVÍTIDLO, 970lm, TEPLÁ BÍLÁ</t>
  </si>
  <si>
    <t>-1785595871</t>
  </si>
  <si>
    <t>nové sklepy</t>
  </si>
  <si>
    <t>227</t>
  </si>
  <si>
    <t>10.681.158.15</t>
  </si>
  <si>
    <t>NÁSTĚNNÉ NEBO STROPNÍ SVITIDLO, LED zdroj, E27, včetně zdroje</t>
  </si>
  <si>
    <t>-600877248</t>
  </si>
  <si>
    <t xml:space="preserve">sklepy </t>
  </si>
  <si>
    <t>1PP chodby</t>
  </si>
  <si>
    <t>234</t>
  </si>
  <si>
    <t>99874100R</t>
  </si>
  <si>
    <t>Kompletace, zapojení, revize</t>
  </si>
  <si>
    <t>soub.</t>
  </si>
  <si>
    <t>-916760469</t>
  </si>
  <si>
    <t>233</t>
  </si>
  <si>
    <t>998741102</t>
  </si>
  <si>
    <t>Přesun hmot pro silnoproud stanovený z hmotnosti přesunovaného materiálu vodorovná dopravní vzdálenost do 50 m v objektech výšky přes 6 do 12 m</t>
  </si>
  <si>
    <t>-1838146227</t>
  </si>
  <si>
    <t>OST</t>
  </si>
  <si>
    <t>Ostatní</t>
  </si>
  <si>
    <t>130</t>
  </si>
  <si>
    <t>HZS4212</t>
  </si>
  <si>
    <t>Hodinové zúčtovací sazby ostatních profesí revizní a kontrolní činnost revizní technik specialista</t>
  </si>
  <si>
    <t>hod</t>
  </si>
  <si>
    <t>512</t>
  </si>
  <si>
    <t>-1525531729</t>
  </si>
  <si>
    <t>177</t>
  </si>
  <si>
    <t>945421110</t>
  </si>
  <si>
    <t>Hydraulická zvedací plošina včetně obsluhy instalovaná na automobilovém podvozku, výšky zdvihu do 18 m</t>
  </si>
  <si>
    <t>-1414874126</t>
  </si>
  <si>
    <t xml:space="preserve">Poznámka k souboru cen:_x000d_
1. Množství měrných jednotek se určuje v hodinách skutečného použití plošiny, přičemž každá započatá hodina se zaokrouhlí:_x000d_
a) na půlhodinu, trvá-li práce méně než 30 minut,_x000d_
b) na celou hodinu, trvá-li práce 30 minut a více._x000d_
</t>
  </si>
  <si>
    <t>VRN</t>
  </si>
  <si>
    <t>Vedlejší rozpočtové náklady</t>
  </si>
  <si>
    <t>126</t>
  </si>
  <si>
    <t>03210200R</t>
  </si>
  <si>
    <t>Zařízení staveniště</t>
  </si>
  <si>
    <t>1024</t>
  </si>
  <si>
    <t>-1277250809</t>
  </si>
  <si>
    <t>127</t>
  </si>
  <si>
    <t>03410300R</t>
  </si>
  <si>
    <t>Oplocení staveniště</t>
  </si>
  <si>
    <t>85481603</t>
  </si>
  <si>
    <t>128</t>
  </si>
  <si>
    <t>03410400R</t>
  </si>
  <si>
    <t>Odstranění zařízení staveniště</t>
  </si>
  <si>
    <t>373130127</t>
  </si>
  <si>
    <t>129</t>
  </si>
  <si>
    <t>03410500R</t>
  </si>
  <si>
    <t>Koordinační činnost</t>
  </si>
  <si>
    <t>-128066184</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</si>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</sst>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7" fillId="0" borderId="0" applyNumberFormat="0" applyFill="0" applyBorder="0" applyAlignment="0" applyProtection="0"/>
  </cellStyleXfs>
  <cellXfs count="354">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5" fillId="0" borderId="0" xfId="0" applyFont="1" applyAlignment="1">
      <alignment horizontal="left" vertical="center"/>
    </xf>
    <xf numFmtId="0" fontId="0" fillId="0" borderId="2" xfId="0" applyBorder="1"/>
    <xf numFmtId="0" fontId="0" fillId="0" borderId="3" xfId="0" applyBorder="1"/>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22" fillId="4" borderId="0" xfId="0" applyFont="1" applyFill="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0" fillId="0" borderId="23" xfId="0"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23" xfId="0" applyFont="1" applyBorder="1" applyAlignment="1" applyProtection="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9" fillId="0" borderId="1"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40" fillId="0" borderId="29" xfId="0" applyFont="1" applyBorder="1" applyAlignment="1">
      <alignment horizontal="left"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2"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horizontal="left" vertical="center" wrapText="1"/>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3"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9" fillId="0" borderId="1" xfId="0" applyFont="1" applyBorder="1" applyAlignment="1">
      <alignment horizontal="center"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4"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6" fillId="0" borderId="1" xfId="0" applyFont="1" applyBorder="1" applyAlignment="1">
      <alignment horizontal="left" vertical="center"/>
    </xf>
    <xf numFmtId="0" fontId="41" fillId="0" borderId="1" xfId="0" applyFont="1" applyBorder="1" applyAlignment="1">
      <alignment horizontal="center" vertical="center"/>
    </xf>
    <xf numFmtId="0" fontId="41" fillId="0" borderId="0" xfId="0" applyFont="1" applyAlignment="1">
      <alignment horizontal="left" vertical="center"/>
    </xf>
    <xf numFmtId="0" fontId="42"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3"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8"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1" xfId="0" applyFont="1" applyBorder="1" applyAlignment="1">
      <alignment horizontal="left" vertical="center"/>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2" fillId="0" borderId="1" xfId="0" applyFont="1" applyBorder="1" applyAlignment="1">
      <alignment horizontal="center" vertical="center"/>
    </xf>
    <xf numFmtId="0" fontId="44" fillId="0" borderId="0" xfId="0" applyFont="1" applyAlignment="1">
      <alignment vertical="center"/>
    </xf>
    <xf numFmtId="0" fontId="40" fillId="0" borderId="1" xfId="0" applyFont="1" applyBorder="1" applyAlignment="1">
      <alignment vertical="center"/>
    </xf>
    <xf numFmtId="0" fontId="44" fillId="0" borderId="29" xfId="0" applyFont="1" applyBorder="1" applyAlignment="1">
      <alignment vertical="center"/>
    </xf>
    <xf numFmtId="0" fontId="40" fillId="0" borderId="29" xfId="0" applyFont="1" applyBorder="1" applyAlignment="1">
      <alignment vertical="center"/>
    </xf>
    <xf numFmtId="0" fontId="41" fillId="0" borderId="1" xfId="0" applyFont="1"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4"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calcChain" Target="calcChain.xml" /><Relationship Id="rId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19</v>
      </c>
      <c r="AO7" s="23"/>
      <c r="AP7" s="23"/>
      <c r="AQ7" s="23"/>
      <c r="AR7" s="21"/>
      <c r="BE7" s="32"/>
      <c r="BS7" s="18" t="s">
        <v>6</v>
      </c>
    </row>
    <row r="8" s="1" customFormat="1"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27</v>
      </c>
      <c r="AO10" s="23"/>
      <c r="AP10" s="23"/>
      <c r="AQ10" s="23"/>
      <c r="AR10" s="21"/>
      <c r="BE10" s="32"/>
      <c r="BS10" s="18" t="s">
        <v>6</v>
      </c>
    </row>
    <row r="11" s="1" customFormat="1" ht="18.48" customHeight="1">
      <c r="B11" s="22"/>
      <c r="C11" s="23"/>
      <c r="D11" s="23"/>
      <c r="E11" s="28" t="s">
        <v>28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29</v>
      </c>
      <c r="AL11" s="23"/>
      <c r="AM11" s="23"/>
      <c r="AN11" s="28" t="s">
        <v>19</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30</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31</v>
      </c>
      <c r="AO13" s="23"/>
      <c r="AP13" s="23"/>
      <c r="AQ13" s="23"/>
      <c r="AR13" s="21"/>
      <c r="BE13" s="32"/>
      <c r="BS13" s="18" t="s">
        <v>6</v>
      </c>
    </row>
    <row r="14">
      <c r="B14" s="22"/>
      <c r="C14" s="23"/>
      <c r="D14" s="23"/>
      <c r="E14" s="35" t="s">
        <v>31</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29</v>
      </c>
      <c r="AL14" s="23"/>
      <c r="AM14" s="23"/>
      <c r="AN14" s="35" t="s">
        <v>31</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32</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33</v>
      </c>
      <c r="AO16" s="23"/>
      <c r="AP16" s="23"/>
      <c r="AQ16" s="23"/>
      <c r="AR16" s="21"/>
      <c r="BE16" s="32"/>
      <c r="BS16" s="18" t="s">
        <v>4</v>
      </c>
    </row>
    <row r="17" s="1" customFormat="1" ht="18.48" customHeight="1">
      <c r="B17" s="22"/>
      <c r="C17" s="23"/>
      <c r="D17" s="23"/>
      <c r="E17" s="28" t="s">
        <v>34</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29</v>
      </c>
      <c r="AL17" s="23"/>
      <c r="AM17" s="23"/>
      <c r="AN17" s="28" t="s">
        <v>19</v>
      </c>
      <c r="AO17" s="23"/>
      <c r="AP17" s="23"/>
      <c r="AQ17" s="23"/>
      <c r="AR17" s="21"/>
      <c r="BE17" s="32"/>
      <c r="BS17" s="18" t="s">
        <v>35</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36</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33</v>
      </c>
      <c r="AO19" s="23"/>
      <c r="AP19" s="23"/>
      <c r="AQ19" s="23"/>
      <c r="AR19" s="21"/>
      <c r="BE19" s="32"/>
      <c r="BS19" s="18" t="s">
        <v>6</v>
      </c>
    </row>
    <row r="20" s="1" customFormat="1" ht="18.48" customHeight="1">
      <c r="B20" s="22"/>
      <c r="C20" s="23"/>
      <c r="D20" s="23"/>
      <c r="E20" s="28" t="s">
        <v>34</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29</v>
      </c>
      <c r="AL20" s="23"/>
      <c r="AM20" s="23"/>
      <c r="AN20" s="28" t="s">
        <v>19</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37</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47.25" customHeight="1">
      <c r="B23" s="22"/>
      <c r="C23" s="23"/>
      <c r="D23" s="23"/>
      <c r="E23" s="37" t="s">
        <v>38</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39</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40</v>
      </c>
      <c r="M28" s="46"/>
      <c r="N28" s="46"/>
      <c r="O28" s="46"/>
      <c r="P28" s="46"/>
      <c r="Q28" s="41"/>
      <c r="R28" s="41"/>
      <c r="S28" s="41"/>
      <c r="T28" s="41"/>
      <c r="U28" s="41"/>
      <c r="V28" s="41"/>
      <c r="W28" s="46" t="s">
        <v>41</v>
      </c>
      <c r="X28" s="46"/>
      <c r="Y28" s="46"/>
      <c r="Z28" s="46"/>
      <c r="AA28" s="46"/>
      <c r="AB28" s="46"/>
      <c r="AC28" s="46"/>
      <c r="AD28" s="46"/>
      <c r="AE28" s="46"/>
      <c r="AF28" s="41"/>
      <c r="AG28" s="41"/>
      <c r="AH28" s="41"/>
      <c r="AI28" s="41"/>
      <c r="AJ28" s="41"/>
      <c r="AK28" s="46" t="s">
        <v>42</v>
      </c>
      <c r="AL28" s="46"/>
      <c r="AM28" s="46"/>
      <c r="AN28" s="46"/>
      <c r="AO28" s="46"/>
      <c r="AP28" s="41"/>
      <c r="AQ28" s="41"/>
      <c r="AR28" s="45"/>
      <c r="BE28" s="32"/>
    </row>
    <row r="29" s="3" customFormat="1" ht="14.4" customHeight="1">
      <c r="A29" s="3"/>
      <c r="B29" s="47"/>
      <c r="C29" s="48"/>
      <c r="D29" s="33" t="s">
        <v>43</v>
      </c>
      <c r="E29" s="48"/>
      <c r="F29" s="33" t="s">
        <v>44</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3" t="s">
        <v>45</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3" t="s">
        <v>46</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47</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48</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49</v>
      </c>
      <c r="E35" s="55"/>
      <c r="F35" s="55"/>
      <c r="G35" s="55"/>
      <c r="H35" s="55"/>
      <c r="I35" s="55"/>
      <c r="J35" s="55"/>
      <c r="K35" s="55"/>
      <c r="L35" s="55"/>
      <c r="M35" s="55"/>
      <c r="N35" s="55"/>
      <c r="O35" s="55"/>
      <c r="P35" s="55"/>
      <c r="Q35" s="55"/>
      <c r="R35" s="55"/>
      <c r="S35" s="55"/>
      <c r="T35" s="56" t="s">
        <v>50</v>
      </c>
      <c r="U35" s="55"/>
      <c r="V35" s="55"/>
      <c r="W35" s="55"/>
      <c r="X35" s="57" t="s">
        <v>51</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4" t="s">
        <v>52</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3" t="s">
        <v>13</v>
      </c>
      <c r="D44" s="65"/>
      <c r="E44" s="65"/>
      <c r="F44" s="65"/>
      <c r="G44" s="65"/>
      <c r="H44" s="65"/>
      <c r="I44" s="65"/>
      <c r="J44" s="65"/>
      <c r="K44" s="65"/>
      <c r="L44" s="65" t="str">
        <f>K5</f>
        <v>20200421</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Stavební úpravy bytového domu, Škrétova</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21</v>
      </c>
      <c r="D47" s="41"/>
      <c r="E47" s="41"/>
      <c r="F47" s="41"/>
      <c r="G47" s="41"/>
      <c r="H47" s="41"/>
      <c r="I47" s="41"/>
      <c r="J47" s="41"/>
      <c r="K47" s="41"/>
      <c r="L47" s="72" t="str">
        <f>IF(K8="","",K8)</f>
        <v>Škrétova 846/3, 847/5</v>
      </c>
      <c r="M47" s="41"/>
      <c r="N47" s="41"/>
      <c r="O47" s="41"/>
      <c r="P47" s="41"/>
      <c r="Q47" s="41"/>
      <c r="R47" s="41"/>
      <c r="S47" s="41"/>
      <c r="T47" s="41"/>
      <c r="U47" s="41"/>
      <c r="V47" s="41"/>
      <c r="W47" s="41"/>
      <c r="X47" s="41"/>
      <c r="Y47" s="41"/>
      <c r="Z47" s="41"/>
      <c r="AA47" s="41"/>
      <c r="AB47" s="41"/>
      <c r="AC47" s="41"/>
      <c r="AD47" s="41"/>
      <c r="AE47" s="41"/>
      <c r="AF47" s="41"/>
      <c r="AG47" s="41"/>
      <c r="AH47" s="41"/>
      <c r="AI47" s="33" t="s">
        <v>23</v>
      </c>
      <c r="AJ47" s="41"/>
      <c r="AK47" s="41"/>
      <c r="AL47" s="41"/>
      <c r="AM47" s="73" t="str">
        <f>IF(AN8= "","",AN8)</f>
        <v>20. 4. 2020</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25.65" customHeight="1">
      <c r="A49" s="39"/>
      <c r="B49" s="40"/>
      <c r="C49" s="33" t="s">
        <v>25</v>
      </c>
      <c r="D49" s="41"/>
      <c r="E49" s="41"/>
      <c r="F49" s="41"/>
      <c r="G49" s="41"/>
      <c r="H49" s="41"/>
      <c r="I49" s="41"/>
      <c r="J49" s="41"/>
      <c r="K49" s="41"/>
      <c r="L49" s="65" t="str">
        <f>IF(E11= "","",E11)</f>
        <v xml:space="preserve">Společenství vlastníků Škrétova ulice číslo 846/3 </v>
      </c>
      <c r="M49" s="41"/>
      <c r="N49" s="41"/>
      <c r="O49" s="41"/>
      <c r="P49" s="41"/>
      <c r="Q49" s="41"/>
      <c r="R49" s="41"/>
      <c r="S49" s="41"/>
      <c r="T49" s="41"/>
      <c r="U49" s="41"/>
      <c r="V49" s="41"/>
      <c r="W49" s="41"/>
      <c r="X49" s="41"/>
      <c r="Y49" s="41"/>
      <c r="Z49" s="41"/>
      <c r="AA49" s="41"/>
      <c r="AB49" s="41"/>
      <c r="AC49" s="41"/>
      <c r="AD49" s="41"/>
      <c r="AE49" s="41"/>
      <c r="AF49" s="41"/>
      <c r="AG49" s="41"/>
      <c r="AH49" s="41"/>
      <c r="AI49" s="33" t="s">
        <v>32</v>
      </c>
      <c r="AJ49" s="41"/>
      <c r="AK49" s="41"/>
      <c r="AL49" s="41"/>
      <c r="AM49" s="74" t="str">
        <f>IF(E17="","",E17)</f>
        <v>Ing. Elena Ambrožová, Ph.D.</v>
      </c>
      <c r="AN49" s="65"/>
      <c r="AO49" s="65"/>
      <c r="AP49" s="65"/>
      <c r="AQ49" s="41"/>
      <c r="AR49" s="45"/>
      <c r="AS49" s="75" t="s">
        <v>53</v>
      </c>
      <c r="AT49" s="76"/>
      <c r="AU49" s="77"/>
      <c r="AV49" s="77"/>
      <c r="AW49" s="77"/>
      <c r="AX49" s="77"/>
      <c r="AY49" s="77"/>
      <c r="AZ49" s="77"/>
      <c r="BA49" s="77"/>
      <c r="BB49" s="77"/>
      <c r="BC49" s="77"/>
      <c r="BD49" s="78"/>
      <c r="BE49" s="39"/>
    </row>
    <row r="50" s="2" customFormat="1" ht="25.65" customHeight="1">
      <c r="A50" s="39"/>
      <c r="B50" s="40"/>
      <c r="C50" s="33" t="s">
        <v>30</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36</v>
      </c>
      <c r="AJ50" s="41"/>
      <c r="AK50" s="41"/>
      <c r="AL50" s="41"/>
      <c r="AM50" s="74" t="str">
        <f>IF(E20="","",E20)</f>
        <v>Ing. Elena Ambrožová, Ph.D.</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54</v>
      </c>
      <c r="D52" s="88"/>
      <c r="E52" s="88"/>
      <c r="F52" s="88"/>
      <c r="G52" s="88"/>
      <c r="H52" s="89"/>
      <c r="I52" s="90" t="s">
        <v>55</v>
      </c>
      <c r="J52" s="88"/>
      <c r="K52" s="88"/>
      <c r="L52" s="88"/>
      <c r="M52" s="88"/>
      <c r="N52" s="88"/>
      <c r="O52" s="88"/>
      <c r="P52" s="88"/>
      <c r="Q52" s="88"/>
      <c r="R52" s="88"/>
      <c r="S52" s="88"/>
      <c r="T52" s="88"/>
      <c r="U52" s="88"/>
      <c r="V52" s="88"/>
      <c r="W52" s="88"/>
      <c r="X52" s="88"/>
      <c r="Y52" s="88"/>
      <c r="Z52" s="88"/>
      <c r="AA52" s="88"/>
      <c r="AB52" s="88"/>
      <c r="AC52" s="88"/>
      <c r="AD52" s="88"/>
      <c r="AE52" s="88"/>
      <c r="AF52" s="88"/>
      <c r="AG52" s="91" t="s">
        <v>56</v>
      </c>
      <c r="AH52" s="88"/>
      <c r="AI52" s="88"/>
      <c r="AJ52" s="88"/>
      <c r="AK52" s="88"/>
      <c r="AL52" s="88"/>
      <c r="AM52" s="88"/>
      <c r="AN52" s="90" t="s">
        <v>57</v>
      </c>
      <c r="AO52" s="88"/>
      <c r="AP52" s="88"/>
      <c r="AQ52" s="92" t="s">
        <v>58</v>
      </c>
      <c r="AR52" s="45"/>
      <c r="AS52" s="93" t="s">
        <v>59</v>
      </c>
      <c r="AT52" s="94" t="s">
        <v>60</v>
      </c>
      <c r="AU52" s="94" t="s">
        <v>61</v>
      </c>
      <c r="AV52" s="94" t="s">
        <v>62</v>
      </c>
      <c r="AW52" s="94" t="s">
        <v>63</v>
      </c>
      <c r="AX52" s="94" t="s">
        <v>64</v>
      </c>
      <c r="AY52" s="94" t="s">
        <v>65</v>
      </c>
      <c r="AZ52" s="94" t="s">
        <v>66</v>
      </c>
      <c r="BA52" s="94" t="s">
        <v>67</v>
      </c>
      <c r="BB52" s="94" t="s">
        <v>68</v>
      </c>
      <c r="BC52" s="94" t="s">
        <v>69</v>
      </c>
      <c r="BD52" s="95" t="s">
        <v>70</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71</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ROUND(AG55,2)</f>
        <v>0</v>
      </c>
      <c r="AH54" s="102"/>
      <c r="AI54" s="102"/>
      <c r="AJ54" s="102"/>
      <c r="AK54" s="102"/>
      <c r="AL54" s="102"/>
      <c r="AM54" s="102"/>
      <c r="AN54" s="103">
        <f>SUM(AG54,AT54)</f>
        <v>0</v>
      </c>
      <c r="AO54" s="103"/>
      <c r="AP54" s="103"/>
      <c r="AQ54" s="104" t="s">
        <v>19</v>
      </c>
      <c r="AR54" s="105"/>
      <c r="AS54" s="106">
        <f>ROUND(AS55,2)</f>
        <v>0</v>
      </c>
      <c r="AT54" s="107">
        <f>ROUND(SUM(AV54:AW54),2)</f>
        <v>0</v>
      </c>
      <c r="AU54" s="108">
        <f>ROUND(AU55,5)</f>
        <v>0</v>
      </c>
      <c r="AV54" s="107">
        <f>ROUND(AZ54*L29,2)</f>
        <v>0</v>
      </c>
      <c r="AW54" s="107">
        <f>ROUND(BA54*L30,2)</f>
        <v>0</v>
      </c>
      <c r="AX54" s="107">
        <f>ROUND(BB54*L29,2)</f>
        <v>0</v>
      </c>
      <c r="AY54" s="107">
        <f>ROUND(BC54*L30,2)</f>
        <v>0</v>
      </c>
      <c r="AZ54" s="107">
        <f>ROUND(AZ55,2)</f>
        <v>0</v>
      </c>
      <c r="BA54" s="107">
        <f>ROUND(BA55,2)</f>
        <v>0</v>
      </c>
      <c r="BB54" s="107">
        <f>ROUND(BB55,2)</f>
        <v>0</v>
      </c>
      <c r="BC54" s="107">
        <f>ROUND(BC55,2)</f>
        <v>0</v>
      </c>
      <c r="BD54" s="109">
        <f>ROUND(BD55,2)</f>
        <v>0</v>
      </c>
      <c r="BE54" s="6"/>
      <c r="BS54" s="110" t="s">
        <v>72</v>
      </c>
      <c r="BT54" s="110" t="s">
        <v>73</v>
      </c>
      <c r="BU54" s="111" t="s">
        <v>74</v>
      </c>
      <c r="BV54" s="110" t="s">
        <v>75</v>
      </c>
      <c r="BW54" s="110" t="s">
        <v>5</v>
      </c>
      <c r="BX54" s="110" t="s">
        <v>76</v>
      </c>
      <c r="CL54" s="110" t="s">
        <v>19</v>
      </c>
    </row>
    <row r="55" s="7" customFormat="1" ht="24.75" customHeight="1">
      <c r="A55" s="112" t="s">
        <v>77</v>
      </c>
      <c r="B55" s="113"/>
      <c r="C55" s="114"/>
      <c r="D55" s="115" t="s">
        <v>78</v>
      </c>
      <c r="E55" s="115"/>
      <c r="F55" s="115"/>
      <c r="G55" s="115"/>
      <c r="H55" s="115"/>
      <c r="I55" s="116"/>
      <c r="J55" s="115" t="s">
        <v>79</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'20200420 - Stavební úprav...'!J30</f>
        <v>0</v>
      </c>
      <c r="AH55" s="116"/>
      <c r="AI55" s="116"/>
      <c r="AJ55" s="116"/>
      <c r="AK55" s="116"/>
      <c r="AL55" s="116"/>
      <c r="AM55" s="116"/>
      <c r="AN55" s="117">
        <f>SUM(AG55,AT55)</f>
        <v>0</v>
      </c>
      <c r="AO55" s="116"/>
      <c r="AP55" s="116"/>
      <c r="AQ55" s="118" t="s">
        <v>80</v>
      </c>
      <c r="AR55" s="119"/>
      <c r="AS55" s="120">
        <v>0</v>
      </c>
      <c r="AT55" s="121">
        <f>ROUND(SUM(AV55:AW55),2)</f>
        <v>0</v>
      </c>
      <c r="AU55" s="122">
        <f>'20200420 - Stavební úprav...'!P105</f>
        <v>0</v>
      </c>
      <c r="AV55" s="121">
        <f>'20200420 - Stavební úprav...'!J33</f>
        <v>0</v>
      </c>
      <c r="AW55" s="121">
        <f>'20200420 - Stavební úprav...'!J34</f>
        <v>0</v>
      </c>
      <c r="AX55" s="121">
        <f>'20200420 - Stavební úprav...'!J35</f>
        <v>0</v>
      </c>
      <c r="AY55" s="121">
        <f>'20200420 - Stavební úprav...'!J36</f>
        <v>0</v>
      </c>
      <c r="AZ55" s="121">
        <f>'20200420 - Stavební úprav...'!F33</f>
        <v>0</v>
      </c>
      <c r="BA55" s="121">
        <f>'20200420 - Stavební úprav...'!F34</f>
        <v>0</v>
      </c>
      <c r="BB55" s="121">
        <f>'20200420 - Stavební úprav...'!F35</f>
        <v>0</v>
      </c>
      <c r="BC55" s="121">
        <f>'20200420 - Stavební úprav...'!F36</f>
        <v>0</v>
      </c>
      <c r="BD55" s="123">
        <f>'20200420 - Stavební úprav...'!F37</f>
        <v>0</v>
      </c>
      <c r="BE55" s="7"/>
      <c r="BT55" s="124" t="s">
        <v>81</v>
      </c>
      <c r="BV55" s="124" t="s">
        <v>75</v>
      </c>
      <c r="BW55" s="124" t="s">
        <v>82</v>
      </c>
      <c r="BX55" s="124" t="s">
        <v>5</v>
      </c>
      <c r="CL55" s="124" t="s">
        <v>19</v>
      </c>
      <c r="CM55" s="124" t="s">
        <v>81</v>
      </c>
    </row>
    <row r="56" s="2" customFormat="1" ht="30" customHeight="1">
      <c r="A56" s="39"/>
      <c r="B56" s="40"/>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5"/>
      <c r="AS56" s="39"/>
      <c r="AT56" s="39"/>
      <c r="AU56" s="39"/>
      <c r="AV56" s="39"/>
      <c r="AW56" s="39"/>
      <c r="AX56" s="39"/>
      <c r="AY56" s="39"/>
      <c r="AZ56" s="39"/>
      <c r="BA56" s="39"/>
      <c r="BB56" s="39"/>
      <c r="BC56" s="39"/>
      <c r="BD56" s="39"/>
      <c r="BE56" s="39"/>
    </row>
    <row r="57" s="2" customFormat="1" ht="6.96" customHeight="1">
      <c r="A57" s="39"/>
      <c r="B57" s="60"/>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45"/>
      <c r="AS57" s="39"/>
      <c r="AT57" s="39"/>
      <c r="AU57" s="39"/>
      <c r="AV57" s="39"/>
      <c r="AW57" s="39"/>
      <c r="AX57" s="39"/>
      <c r="AY57" s="39"/>
      <c r="AZ57" s="39"/>
      <c r="BA57" s="39"/>
      <c r="BB57" s="39"/>
      <c r="BC57" s="39"/>
      <c r="BD57" s="39"/>
      <c r="BE57" s="39"/>
    </row>
  </sheetData>
  <sheetProtection sheet="1" formatColumns="0" formatRows="0" objects="1" scenarios="1" spinCount="100000" saltValue="dKgKSchl9JiVAVs0l49rn4pSy4ouwIko+QKS3EaOXuAtAy8kkSLhdWIPC+dPph6OynhYqHDImu2kx4pxTh8Fjw==" hashValue="wIOGhjV9NrhBpTYBInpPB2+7yEW/bht0zP1YLHG/B4sEdRs5ENbAzVgboc8znD+oAFKaY3BW7HTWmcgCR9VHPw==" algorithmName="SHA-512" password="CC35"/>
  <mergeCells count="42">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AK31:AO31"/>
    <mergeCell ref="L31:P31"/>
    <mergeCell ref="W32:AE32"/>
    <mergeCell ref="AK32:AO32"/>
    <mergeCell ref="L32:P32"/>
    <mergeCell ref="W33:AE33"/>
    <mergeCell ref="AK33:AO33"/>
    <mergeCell ref="L33:P33"/>
    <mergeCell ref="X35:AB35"/>
    <mergeCell ref="AK35:AO35"/>
    <mergeCell ref="L45:AO45"/>
    <mergeCell ref="AM47:AN47"/>
    <mergeCell ref="AM49:AP49"/>
    <mergeCell ref="AS49:AT51"/>
    <mergeCell ref="AM50:AP50"/>
    <mergeCell ref="C52:G52"/>
    <mergeCell ref="I52:AF52"/>
    <mergeCell ref="AG52:AM52"/>
    <mergeCell ref="AN52:AP52"/>
    <mergeCell ref="AN55:AP55"/>
    <mergeCell ref="AG55:AM55"/>
    <mergeCell ref="D55:H55"/>
    <mergeCell ref="J55:AF55"/>
    <mergeCell ref="AG54:AM54"/>
    <mergeCell ref="AN54:AP54"/>
    <mergeCell ref="AR2:BE2"/>
  </mergeCells>
  <hyperlinks>
    <hyperlink ref="A55" location="'20200420 - Stavební úprav...'!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82</v>
      </c>
    </row>
    <row r="3" s="1" customFormat="1" ht="6.96" customHeight="1">
      <c r="B3" s="125"/>
      <c r="C3" s="126"/>
      <c r="D3" s="126"/>
      <c r="E3" s="126"/>
      <c r="F3" s="126"/>
      <c r="G3" s="126"/>
      <c r="H3" s="126"/>
      <c r="I3" s="126"/>
      <c r="J3" s="126"/>
      <c r="K3" s="126"/>
      <c r="L3" s="21"/>
      <c r="AT3" s="18" t="s">
        <v>81</v>
      </c>
    </row>
    <row r="4" s="1" customFormat="1" ht="24.96" customHeight="1">
      <c r="B4" s="21"/>
      <c r="D4" s="127" t="s">
        <v>83</v>
      </c>
      <c r="L4" s="21"/>
      <c r="M4" s="128" t="s">
        <v>10</v>
      </c>
      <c r="AT4" s="18" t="s">
        <v>4</v>
      </c>
    </row>
    <row r="5" s="1" customFormat="1" ht="6.96" customHeight="1">
      <c r="B5" s="21"/>
      <c r="L5" s="21"/>
    </row>
    <row r="6" s="1" customFormat="1" ht="12" customHeight="1">
      <c r="B6" s="21"/>
      <c r="D6" s="129" t="s">
        <v>16</v>
      </c>
      <c r="L6" s="21"/>
    </row>
    <row r="7" s="1" customFormat="1" ht="16.5" customHeight="1">
      <c r="B7" s="21"/>
      <c r="E7" s="130" t="str">
        <f>'Rekapitulace stavby'!K6</f>
        <v>Stavební úpravy bytového domu, Škrétova</v>
      </c>
      <c r="F7" s="129"/>
      <c r="G7" s="129"/>
      <c r="H7" s="129"/>
      <c r="L7" s="21"/>
    </row>
    <row r="8" s="2" customFormat="1" ht="12" customHeight="1">
      <c r="A8" s="39"/>
      <c r="B8" s="45"/>
      <c r="C8" s="39"/>
      <c r="D8" s="129" t="s">
        <v>84</v>
      </c>
      <c r="E8" s="39"/>
      <c r="F8" s="39"/>
      <c r="G8" s="39"/>
      <c r="H8" s="39"/>
      <c r="I8" s="39"/>
      <c r="J8" s="39"/>
      <c r="K8" s="39"/>
      <c r="L8" s="131"/>
      <c r="S8" s="39"/>
      <c r="T8" s="39"/>
      <c r="U8" s="39"/>
      <c r="V8" s="39"/>
      <c r="W8" s="39"/>
      <c r="X8" s="39"/>
      <c r="Y8" s="39"/>
      <c r="Z8" s="39"/>
      <c r="AA8" s="39"/>
      <c r="AB8" s="39"/>
      <c r="AC8" s="39"/>
      <c r="AD8" s="39"/>
      <c r="AE8" s="39"/>
    </row>
    <row r="9" s="2" customFormat="1" ht="16.5" customHeight="1">
      <c r="A9" s="39"/>
      <c r="B9" s="45"/>
      <c r="C9" s="39"/>
      <c r="D9" s="39"/>
      <c r="E9" s="132" t="s">
        <v>85</v>
      </c>
      <c r="F9" s="39"/>
      <c r="G9" s="39"/>
      <c r="H9" s="39"/>
      <c r="I9" s="39"/>
      <c r="J9" s="39"/>
      <c r="K9" s="39"/>
      <c r="L9" s="131"/>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1"/>
      <c r="S10" s="39"/>
      <c r="T10" s="39"/>
      <c r="U10" s="39"/>
      <c r="V10" s="39"/>
      <c r="W10" s="39"/>
      <c r="X10" s="39"/>
      <c r="Y10" s="39"/>
      <c r="Z10" s="39"/>
      <c r="AA10" s="39"/>
      <c r="AB10" s="39"/>
      <c r="AC10" s="39"/>
      <c r="AD10" s="39"/>
      <c r="AE10" s="39"/>
    </row>
    <row r="11" s="2" customFormat="1" ht="12" customHeight="1">
      <c r="A11" s="39"/>
      <c r="B11" s="45"/>
      <c r="C11" s="39"/>
      <c r="D11" s="129" t="s">
        <v>18</v>
      </c>
      <c r="E11" s="39"/>
      <c r="F11" s="133" t="s">
        <v>19</v>
      </c>
      <c r="G11" s="39"/>
      <c r="H11" s="39"/>
      <c r="I11" s="129" t="s">
        <v>20</v>
      </c>
      <c r="J11" s="133" t="s">
        <v>19</v>
      </c>
      <c r="K11" s="39"/>
      <c r="L11" s="131"/>
      <c r="S11" s="39"/>
      <c r="T11" s="39"/>
      <c r="U11" s="39"/>
      <c r="V11" s="39"/>
      <c r="W11" s="39"/>
      <c r="X11" s="39"/>
      <c r="Y11" s="39"/>
      <c r="Z11" s="39"/>
      <c r="AA11" s="39"/>
      <c r="AB11" s="39"/>
      <c r="AC11" s="39"/>
      <c r="AD11" s="39"/>
      <c r="AE11" s="39"/>
    </row>
    <row r="12" s="2" customFormat="1" ht="12" customHeight="1">
      <c r="A12" s="39"/>
      <c r="B12" s="45"/>
      <c r="C12" s="39"/>
      <c r="D12" s="129" t="s">
        <v>21</v>
      </c>
      <c r="E12" s="39"/>
      <c r="F12" s="133" t="s">
        <v>22</v>
      </c>
      <c r="G12" s="39"/>
      <c r="H12" s="39"/>
      <c r="I12" s="129" t="s">
        <v>23</v>
      </c>
      <c r="J12" s="134" t="str">
        <f>'Rekapitulace stavby'!AN8</f>
        <v>20. 4. 2020</v>
      </c>
      <c r="K12" s="39"/>
      <c r="L12" s="131"/>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1"/>
      <c r="S13" s="39"/>
      <c r="T13" s="39"/>
      <c r="U13" s="39"/>
      <c r="V13" s="39"/>
      <c r="W13" s="39"/>
      <c r="X13" s="39"/>
      <c r="Y13" s="39"/>
      <c r="Z13" s="39"/>
      <c r="AA13" s="39"/>
      <c r="AB13" s="39"/>
      <c r="AC13" s="39"/>
      <c r="AD13" s="39"/>
      <c r="AE13" s="39"/>
    </row>
    <row r="14" s="2" customFormat="1" ht="12" customHeight="1">
      <c r="A14" s="39"/>
      <c r="B14" s="45"/>
      <c r="C14" s="39"/>
      <c r="D14" s="129" t="s">
        <v>25</v>
      </c>
      <c r="E14" s="39"/>
      <c r="F14" s="39"/>
      <c r="G14" s="39"/>
      <c r="H14" s="39"/>
      <c r="I14" s="129" t="s">
        <v>26</v>
      </c>
      <c r="J14" s="133" t="s">
        <v>27</v>
      </c>
      <c r="K14" s="39"/>
      <c r="L14" s="131"/>
      <c r="S14" s="39"/>
      <c r="T14" s="39"/>
      <c r="U14" s="39"/>
      <c r="V14" s="39"/>
      <c r="W14" s="39"/>
      <c r="X14" s="39"/>
      <c r="Y14" s="39"/>
      <c r="Z14" s="39"/>
      <c r="AA14" s="39"/>
      <c r="AB14" s="39"/>
      <c r="AC14" s="39"/>
      <c r="AD14" s="39"/>
      <c r="AE14" s="39"/>
    </row>
    <row r="15" s="2" customFormat="1" ht="18" customHeight="1">
      <c r="A15" s="39"/>
      <c r="B15" s="45"/>
      <c r="C15" s="39"/>
      <c r="D15" s="39"/>
      <c r="E15" s="133" t="s">
        <v>28</v>
      </c>
      <c r="F15" s="39"/>
      <c r="G15" s="39"/>
      <c r="H15" s="39"/>
      <c r="I15" s="129" t="s">
        <v>29</v>
      </c>
      <c r="J15" s="133" t="s">
        <v>19</v>
      </c>
      <c r="K15" s="39"/>
      <c r="L15" s="131"/>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1"/>
      <c r="S16" s="39"/>
      <c r="T16" s="39"/>
      <c r="U16" s="39"/>
      <c r="V16" s="39"/>
      <c r="W16" s="39"/>
      <c r="X16" s="39"/>
      <c r="Y16" s="39"/>
      <c r="Z16" s="39"/>
      <c r="AA16" s="39"/>
      <c r="AB16" s="39"/>
      <c r="AC16" s="39"/>
      <c r="AD16" s="39"/>
      <c r="AE16" s="39"/>
    </row>
    <row r="17" s="2" customFormat="1" ht="12" customHeight="1">
      <c r="A17" s="39"/>
      <c r="B17" s="45"/>
      <c r="C17" s="39"/>
      <c r="D17" s="129" t="s">
        <v>30</v>
      </c>
      <c r="E17" s="39"/>
      <c r="F17" s="39"/>
      <c r="G17" s="39"/>
      <c r="H17" s="39"/>
      <c r="I17" s="129" t="s">
        <v>26</v>
      </c>
      <c r="J17" s="34" t="str">
        <f>'Rekapitulace stavby'!AN13</f>
        <v>Vyplň údaj</v>
      </c>
      <c r="K17" s="39"/>
      <c r="L17" s="131"/>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3"/>
      <c r="G18" s="133"/>
      <c r="H18" s="133"/>
      <c r="I18" s="129" t="s">
        <v>29</v>
      </c>
      <c r="J18" s="34" t="str">
        <f>'Rekapitulace stavby'!AN14</f>
        <v>Vyplň údaj</v>
      </c>
      <c r="K18" s="39"/>
      <c r="L18" s="131"/>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1"/>
      <c r="S19" s="39"/>
      <c r="T19" s="39"/>
      <c r="U19" s="39"/>
      <c r="V19" s="39"/>
      <c r="W19" s="39"/>
      <c r="X19" s="39"/>
      <c r="Y19" s="39"/>
      <c r="Z19" s="39"/>
      <c r="AA19" s="39"/>
      <c r="AB19" s="39"/>
      <c r="AC19" s="39"/>
      <c r="AD19" s="39"/>
      <c r="AE19" s="39"/>
    </row>
    <row r="20" s="2" customFormat="1" ht="12" customHeight="1">
      <c r="A20" s="39"/>
      <c r="B20" s="45"/>
      <c r="C20" s="39"/>
      <c r="D20" s="129" t="s">
        <v>32</v>
      </c>
      <c r="E20" s="39"/>
      <c r="F20" s="39"/>
      <c r="G20" s="39"/>
      <c r="H20" s="39"/>
      <c r="I20" s="129" t="s">
        <v>26</v>
      </c>
      <c r="J20" s="133" t="s">
        <v>33</v>
      </c>
      <c r="K20" s="39"/>
      <c r="L20" s="131"/>
      <c r="S20" s="39"/>
      <c r="T20" s="39"/>
      <c r="U20" s="39"/>
      <c r="V20" s="39"/>
      <c r="W20" s="39"/>
      <c r="X20" s="39"/>
      <c r="Y20" s="39"/>
      <c r="Z20" s="39"/>
      <c r="AA20" s="39"/>
      <c r="AB20" s="39"/>
      <c r="AC20" s="39"/>
      <c r="AD20" s="39"/>
      <c r="AE20" s="39"/>
    </row>
    <row r="21" s="2" customFormat="1" ht="18" customHeight="1">
      <c r="A21" s="39"/>
      <c r="B21" s="45"/>
      <c r="C21" s="39"/>
      <c r="D21" s="39"/>
      <c r="E21" s="133" t="s">
        <v>34</v>
      </c>
      <c r="F21" s="39"/>
      <c r="G21" s="39"/>
      <c r="H21" s="39"/>
      <c r="I21" s="129" t="s">
        <v>29</v>
      </c>
      <c r="J21" s="133" t="s">
        <v>19</v>
      </c>
      <c r="K21" s="39"/>
      <c r="L21" s="131"/>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1"/>
      <c r="S22" s="39"/>
      <c r="T22" s="39"/>
      <c r="U22" s="39"/>
      <c r="V22" s="39"/>
      <c r="W22" s="39"/>
      <c r="X22" s="39"/>
      <c r="Y22" s="39"/>
      <c r="Z22" s="39"/>
      <c r="AA22" s="39"/>
      <c r="AB22" s="39"/>
      <c r="AC22" s="39"/>
      <c r="AD22" s="39"/>
      <c r="AE22" s="39"/>
    </row>
    <row r="23" s="2" customFormat="1" ht="12" customHeight="1">
      <c r="A23" s="39"/>
      <c r="B23" s="45"/>
      <c r="C23" s="39"/>
      <c r="D23" s="129" t="s">
        <v>36</v>
      </c>
      <c r="E23" s="39"/>
      <c r="F23" s="39"/>
      <c r="G23" s="39"/>
      <c r="H23" s="39"/>
      <c r="I23" s="129" t="s">
        <v>26</v>
      </c>
      <c r="J23" s="133" t="s">
        <v>33</v>
      </c>
      <c r="K23" s="39"/>
      <c r="L23" s="131"/>
      <c r="S23" s="39"/>
      <c r="T23" s="39"/>
      <c r="U23" s="39"/>
      <c r="V23" s="39"/>
      <c r="W23" s="39"/>
      <c r="X23" s="39"/>
      <c r="Y23" s="39"/>
      <c r="Z23" s="39"/>
      <c r="AA23" s="39"/>
      <c r="AB23" s="39"/>
      <c r="AC23" s="39"/>
      <c r="AD23" s="39"/>
      <c r="AE23" s="39"/>
    </row>
    <row r="24" s="2" customFormat="1" ht="18" customHeight="1">
      <c r="A24" s="39"/>
      <c r="B24" s="45"/>
      <c r="C24" s="39"/>
      <c r="D24" s="39"/>
      <c r="E24" s="133" t="s">
        <v>34</v>
      </c>
      <c r="F24" s="39"/>
      <c r="G24" s="39"/>
      <c r="H24" s="39"/>
      <c r="I24" s="129" t="s">
        <v>29</v>
      </c>
      <c r="J24" s="133" t="s">
        <v>19</v>
      </c>
      <c r="K24" s="39"/>
      <c r="L24" s="131"/>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1"/>
      <c r="S25" s="39"/>
      <c r="T25" s="39"/>
      <c r="U25" s="39"/>
      <c r="V25" s="39"/>
      <c r="W25" s="39"/>
      <c r="X25" s="39"/>
      <c r="Y25" s="39"/>
      <c r="Z25" s="39"/>
      <c r="AA25" s="39"/>
      <c r="AB25" s="39"/>
      <c r="AC25" s="39"/>
      <c r="AD25" s="39"/>
      <c r="AE25" s="39"/>
    </row>
    <row r="26" s="2" customFormat="1" ht="12" customHeight="1">
      <c r="A26" s="39"/>
      <c r="B26" s="45"/>
      <c r="C26" s="39"/>
      <c r="D26" s="129" t="s">
        <v>37</v>
      </c>
      <c r="E26" s="39"/>
      <c r="F26" s="39"/>
      <c r="G26" s="39"/>
      <c r="H26" s="39"/>
      <c r="I26" s="39"/>
      <c r="J26" s="39"/>
      <c r="K26" s="39"/>
      <c r="L26" s="131"/>
      <c r="S26" s="39"/>
      <c r="T26" s="39"/>
      <c r="U26" s="39"/>
      <c r="V26" s="39"/>
      <c r="W26" s="39"/>
      <c r="X26" s="39"/>
      <c r="Y26" s="39"/>
      <c r="Z26" s="39"/>
      <c r="AA26" s="39"/>
      <c r="AB26" s="39"/>
      <c r="AC26" s="39"/>
      <c r="AD26" s="39"/>
      <c r="AE26" s="39"/>
    </row>
    <row r="27" s="8" customFormat="1" ht="16.5" customHeight="1">
      <c r="A27" s="135"/>
      <c r="B27" s="136"/>
      <c r="C27" s="135"/>
      <c r="D27" s="135"/>
      <c r="E27" s="137" t="s">
        <v>19</v>
      </c>
      <c r="F27" s="137"/>
      <c r="G27" s="137"/>
      <c r="H27" s="137"/>
      <c r="I27" s="135"/>
      <c r="J27" s="135"/>
      <c r="K27" s="135"/>
      <c r="L27" s="138"/>
      <c r="S27" s="135"/>
      <c r="T27" s="135"/>
      <c r="U27" s="135"/>
      <c r="V27" s="135"/>
      <c r="W27" s="135"/>
      <c r="X27" s="135"/>
      <c r="Y27" s="135"/>
      <c r="Z27" s="135"/>
      <c r="AA27" s="135"/>
      <c r="AB27" s="135"/>
      <c r="AC27" s="135"/>
      <c r="AD27" s="135"/>
      <c r="AE27" s="135"/>
    </row>
    <row r="28" s="2" customFormat="1" ht="6.96" customHeight="1">
      <c r="A28" s="39"/>
      <c r="B28" s="45"/>
      <c r="C28" s="39"/>
      <c r="D28" s="39"/>
      <c r="E28" s="39"/>
      <c r="F28" s="39"/>
      <c r="G28" s="39"/>
      <c r="H28" s="39"/>
      <c r="I28" s="39"/>
      <c r="J28" s="39"/>
      <c r="K28" s="39"/>
      <c r="L28" s="131"/>
      <c r="S28" s="39"/>
      <c r="T28" s="39"/>
      <c r="U28" s="39"/>
      <c r="V28" s="39"/>
      <c r="W28" s="39"/>
      <c r="X28" s="39"/>
      <c r="Y28" s="39"/>
      <c r="Z28" s="39"/>
      <c r="AA28" s="39"/>
      <c r="AB28" s="39"/>
      <c r="AC28" s="39"/>
      <c r="AD28" s="39"/>
      <c r="AE28" s="39"/>
    </row>
    <row r="29" s="2" customFormat="1" ht="6.96" customHeight="1">
      <c r="A29" s="39"/>
      <c r="B29" s="45"/>
      <c r="C29" s="39"/>
      <c r="D29" s="139"/>
      <c r="E29" s="139"/>
      <c r="F29" s="139"/>
      <c r="G29" s="139"/>
      <c r="H29" s="139"/>
      <c r="I29" s="139"/>
      <c r="J29" s="139"/>
      <c r="K29" s="139"/>
      <c r="L29" s="131"/>
      <c r="S29" s="39"/>
      <c r="T29" s="39"/>
      <c r="U29" s="39"/>
      <c r="V29" s="39"/>
      <c r="W29" s="39"/>
      <c r="X29" s="39"/>
      <c r="Y29" s="39"/>
      <c r="Z29" s="39"/>
      <c r="AA29" s="39"/>
      <c r="AB29" s="39"/>
      <c r="AC29" s="39"/>
      <c r="AD29" s="39"/>
      <c r="AE29" s="39"/>
    </row>
    <row r="30" s="2" customFormat="1" ht="25.44" customHeight="1">
      <c r="A30" s="39"/>
      <c r="B30" s="45"/>
      <c r="C30" s="39"/>
      <c r="D30" s="140" t="s">
        <v>39</v>
      </c>
      <c r="E30" s="39"/>
      <c r="F30" s="39"/>
      <c r="G30" s="39"/>
      <c r="H30" s="39"/>
      <c r="I30" s="39"/>
      <c r="J30" s="141">
        <f>ROUND(J105, 2)</f>
        <v>0</v>
      </c>
      <c r="K30" s="39"/>
      <c r="L30" s="131"/>
      <c r="S30" s="39"/>
      <c r="T30" s="39"/>
      <c r="U30" s="39"/>
      <c r="V30" s="39"/>
      <c r="W30" s="39"/>
      <c r="X30" s="39"/>
      <c r="Y30" s="39"/>
      <c r="Z30" s="39"/>
      <c r="AA30" s="39"/>
      <c r="AB30" s="39"/>
      <c r="AC30" s="39"/>
      <c r="AD30" s="39"/>
      <c r="AE30" s="39"/>
    </row>
    <row r="31" s="2" customFormat="1" ht="6.96" customHeight="1">
      <c r="A31" s="39"/>
      <c r="B31" s="45"/>
      <c r="C31" s="39"/>
      <c r="D31" s="139"/>
      <c r="E31" s="139"/>
      <c r="F31" s="139"/>
      <c r="G31" s="139"/>
      <c r="H31" s="139"/>
      <c r="I31" s="139"/>
      <c r="J31" s="139"/>
      <c r="K31" s="139"/>
      <c r="L31" s="131"/>
      <c r="S31" s="39"/>
      <c r="T31" s="39"/>
      <c r="U31" s="39"/>
      <c r="V31" s="39"/>
      <c r="W31" s="39"/>
      <c r="X31" s="39"/>
      <c r="Y31" s="39"/>
      <c r="Z31" s="39"/>
      <c r="AA31" s="39"/>
      <c r="AB31" s="39"/>
      <c r="AC31" s="39"/>
      <c r="AD31" s="39"/>
      <c r="AE31" s="39"/>
    </row>
    <row r="32" s="2" customFormat="1" ht="14.4" customHeight="1">
      <c r="A32" s="39"/>
      <c r="B32" s="45"/>
      <c r="C32" s="39"/>
      <c r="D32" s="39"/>
      <c r="E32" s="39"/>
      <c r="F32" s="142" t="s">
        <v>41</v>
      </c>
      <c r="G32" s="39"/>
      <c r="H32" s="39"/>
      <c r="I32" s="142" t="s">
        <v>40</v>
      </c>
      <c r="J32" s="142" t="s">
        <v>42</v>
      </c>
      <c r="K32" s="39"/>
      <c r="L32" s="131"/>
      <c r="S32" s="39"/>
      <c r="T32" s="39"/>
      <c r="U32" s="39"/>
      <c r="V32" s="39"/>
      <c r="W32" s="39"/>
      <c r="X32" s="39"/>
      <c r="Y32" s="39"/>
      <c r="Z32" s="39"/>
      <c r="AA32" s="39"/>
      <c r="AB32" s="39"/>
      <c r="AC32" s="39"/>
      <c r="AD32" s="39"/>
      <c r="AE32" s="39"/>
    </row>
    <row r="33" s="2" customFormat="1" ht="14.4" customHeight="1">
      <c r="A33" s="39"/>
      <c r="B33" s="45"/>
      <c r="C33" s="39"/>
      <c r="D33" s="143" t="s">
        <v>43</v>
      </c>
      <c r="E33" s="129" t="s">
        <v>44</v>
      </c>
      <c r="F33" s="144">
        <f>ROUND((SUM(BE105:BE758)),  2)</f>
        <v>0</v>
      </c>
      <c r="G33" s="39"/>
      <c r="H33" s="39"/>
      <c r="I33" s="145">
        <v>0.20999999999999999</v>
      </c>
      <c r="J33" s="144">
        <f>ROUND(((SUM(BE105:BE758))*I33),  2)</f>
        <v>0</v>
      </c>
      <c r="K33" s="39"/>
      <c r="L33" s="131"/>
      <c r="S33" s="39"/>
      <c r="T33" s="39"/>
      <c r="U33" s="39"/>
      <c r="V33" s="39"/>
      <c r="W33" s="39"/>
      <c r="X33" s="39"/>
      <c r="Y33" s="39"/>
      <c r="Z33" s="39"/>
      <c r="AA33" s="39"/>
      <c r="AB33" s="39"/>
      <c r="AC33" s="39"/>
      <c r="AD33" s="39"/>
      <c r="AE33" s="39"/>
    </row>
    <row r="34" s="2" customFormat="1" ht="14.4" customHeight="1">
      <c r="A34" s="39"/>
      <c r="B34" s="45"/>
      <c r="C34" s="39"/>
      <c r="D34" s="39"/>
      <c r="E34" s="129" t="s">
        <v>45</v>
      </c>
      <c r="F34" s="144">
        <f>ROUND((SUM(BF105:BF758)),  2)</f>
        <v>0</v>
      </c>
      <c r="G34" s="39"/>
      <c r="H34" s="39"/>
      <c r="I34" s="145">
        <v>0.14999999999999999</v>
      </c>
      <c r="J34" s="144">
        <f>ROUND(((SUM(BF105:BF758))*I34),  2)</f>
        <v>0</v>
      </c>
      <c r="K34" s="39"/>
      <c r="L34" s="131"/>
      <c r="S34" s="39"/>
      <c r="T34" s="39"/>
      <c r="U34" s="39"/>
      <c r="V34" s="39"/>
      <c r="W34" s="39"/>
      <c r="X34" s="39"/>
      <c r="Y34" s="39"/>
      <c r="Z34" s="39"/>
      <c r="AA34" s="39"/>
      <c r="AB34" s="39"/>
      <c r="AC34" s="39"/>
      <c r="AD34" s="39"/>
      <c r="AE34" s="39"/>
    </row>
    <row r="35" hidden="1" s="2" customFormat="1" ht="14.4" customHeight="1">
      <c r="A35" s="39"/>
      <c r="B35" s="45"/>
      <c r="C35" s="39"/>
      <c r="D35" s="39"/>
      <c r="E35" s="129" t="s">
        <v>46</v>
      </c>
      <c r="F35" s="144">
        <f>ROUND((SUM(BG105:BG758)),  2)</f>
        <v>0</v>
      </c>
      <c r="G35" s="39"/>
      <c r="H35" s="39"/>
      <c r="I35" s="145">
        <v>0.20999999999999999</v>
      </c>
      <c r="J35" s="144">
        <f>0</f>
        <v>0</v>
      </c>
      <c r="K35" s="39"/>
      <c r="L35" s="131"/>
      <c r="S35" s="39"/>
      <c r="T35" s="39"/>
      <c r="U35" s="39"/>
      <c r="V35" s="39"/>
      <c r="W35" s="39"/>
      <c r="X35" s="39"/>
      <c r="Y35" s="39"/>
      <c r="Z35" s="39"/>
      <c r="AA35" s="39"/>
      <c r="AB35" s="39"/>
      <c r="AC35" s="39"/>
      <c r="AD35" s="39"/>
      <c r="AE35" s="39"/>
    </row>
    <row r="36" hidden="1" s="2" customFormat="1" ht="14.4" customHeight="1">
      <c r="A36" s="39"/>
      <c r="B36" s="45"/>
      <c r="C36" s="39"/>
      <c r="D36" s="39"/>
      <c r="E36" s="129" t="s">
        <v>47</v>
      </c>
      <c r="F36" s="144">
        <f>ROUND((SUM(BH105:BH758)),  2)</f>
        <v>0</v>
      </c>
      <c r="G36" s="39"/>
      <c r="H36" s="39"/>
      <c r="I36" s="145">
        <v>0.14999999999999999</v>
      </c>
      <c r="J36" s="144">
        <f>0</f>
        <v>0</v>
      </c>
      <c r="K36" s="39"/>
      <c r="L36" s="131"/>
      <c r="S36" s="39"/>
      <c r="T36" s="39"/>
      <c r="U36" s="39"/>
      <c r="V36" s="39"/>
      <c r="W36" s="39"/>
      <c r="X36" s="39"/>
      <c r="Y36" s="39"/>
      <c r="Z36" s="39"/>
      <c r="AA36" s="39"/>
      <c r="AB36" s="39"/>
      <c r="AC36" s="39"/>
      <c r="AD36" s="39"/>
      <c r="AE36" s="39"/>
    </row>
    <row r="37" hidden="1" s="2" customFormat="1" ht="14.4" customHeight="1">
      <c r="A37" s="39"/>
      <c r="B37" s="45"/>
      <c r="C37" s="39"/>
      <c r="D37" s="39"/>
      <c r="E37" s="129" t="s">
        <v>48</v>
      </c>
      <c r="F37" s="144">
        <f>ROUND((SUM(BI105:BI758)),  2)</f>
        <v>0</v>
      </c>
      <c r="G37" s="39"/>
      <c r="H37" s="39"/>
      <c r="I37" s="145">
        <v>0</v>
      </c>
      <c r="J37" s="144">
        <f>0</f>
        <v>0</v>
      </c>
      <c r="K37" s="39"/>
      <c r="L37" s="131"/>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1"/>
      <c r="S38" s="39"/>
      <c r="T38" s="39"/>
      <c r="U38" s="39"/>
      <c r="V38" s="39"/>
      <c r="W38" s="39"/>
      <c r="X38" s="39"/>
      <c r="Y38" s="39"/>
      <c r="Z38" s="39"/>
      <c r="AA38" s="39"/>
      <c r="AB38" s="39"/>
      <c r="AC38" s="39"/>
      <c r="AD38" s="39"/>
      <c r="AE38" s="39"/>
    </row>
    <row r="39" s="2" customFormat="1" ht="25.44" customHeight="1">
      <c r="A39" s="39"/>
      <c r="B39" s="45"/>
      <c r="C39" s="146"/>
      <c r="D39" s="147" t="s">
        <v>49</v>
      </c>
      <c r="E39" s="148"/>
      <c r="F39" s="148"/>
      <c r="G39" s="149" t="s">
        <v>50</v>
      </c>
      <c r="H39" s="150" t="s">
        <v>51</v>
      </c>
      <c r="I39" s="148"/>
      <c r="J39" s="151">
        <f>SUM(J30:J37)</f>
        <v>0</v>
      </c>
      <c r="K39" s="152"/>
      <c r="L39" s="131"/>
      <c r="S39" s="39"/>
      <c r="T39" s="39"/>
      <c r="U39" s="39"/>
      <c r="V39" s="39"/>
      <c r="W39" s="39"/>
      <c r="X39" s="39"/>
      <c r="Y39" s="39"/>
      <c r="Z39" s="39"/>
      <c r="AA39" s="39"/>
      <c r="AB39" s="39"/>
      <c r="AC39" s="39"/>
      <c r="AD39" s="39"/>
      <c r="AE39" s="39"/>
    </row>
    <row r="40" s="2" customFormat="1" ht="14.4" customHeight="1">
      <c r="A40" s="39"/>
      <c r="B40" s="153"/>
      <c r="C40" s="154"/>
      <c r="D40" s="154"/>
      <c r="E40" s="154"/>
      <c r="F40" s="154"/>
      <c r="G40" s="154"/>
      <c r="H40" s="154"/>
      <c r="I40" s="154"/>
      <c r="J40" s="154"/>
      <c r="K40" s="154"/>
      <c r="L40" s="131"/>
      <c r="S40" s="39"/>
      <c r="T40" s="39"/>
      <c r="U40" s="39"/>
      <c r="V40" s="39"/>
      <c r="W40" s="39"/>
      <c r="X40" s="39"/>
      <c r="Y40" s="39"/>
      <c r="Z40" s="39"/>
      <c r="AA40" s="39"/>
      <c r="AB40" s="39"/>
      <c r="AC40" s="39"/>
      <c r="AD40" s="39"/>
      <c r="AE40" s="39"/>
    </row>
    <row r="44" s="2" customFormat="1" ht="6.96" customHeight="1">
      <c r="A44" s="39"/>
      <c r="B44" s="155"/>
      <c r="C44" s="156"/>
      <c r="D44" s="156"/>
      <c r="E44" s="156"/>
      <c r="F44" s="156"/>
      <c r="G44" s="156"/>
      <c r="H44" s="156"/>
      <c r="I44" s="156"/>
      <c r="J44" s="156"/>
      <c r="K44" s="156"/>
      <c r="L44" s="131"/>
      <c r="S44" s="39"/>
      <c r="T44" s="39"/>
      <c r="U44" s="39"/>
      <c r="V44" s="39"/>
      <c r="W44" s="39"/>
      <c r="X44" s="39"/>
      <c r="Y44" s="39"/>
      <c r="Z44" s="39"/>
      <c r="AA44" s="39"/>
      <c r="AB44" s="39"/>
      <c r="AC44" s="39"/>
      <c r="AD44" s="39"/>
      <c r="AE44" s="39"/>
    </row>
    <row r="45" s="2" customFormat="1" ht="24.96" customHeight="1">
      <c r="A45" s="39"/>
      <c r="B45" s="40"/>
      <c r="C45" s="24" t="s">
        <v>86</v>
      </c>
      <c r="D45" s="41"/>
      <c r="E45" s="41"/>
      <c r="F45" s="41"/>
      <c r="G45" s="41"/>
      <c r="H45" s="41"/>
      <c r="I45" s="41"/>
      <c r="J45" s="41"/>
      <c r="K45" s="41"/>
      <c r="L45" s="131"/>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1"/>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1"/>
      <c r="S47" s="39"/>
      <c r="T47" s="39"/>
      <c r="U47" s="39"/>
      <c r="V47" s="39"/>
      <c r="W47" s="39"/>
      <c r="X47" s="39"/>
      <c r="Y47" s="39"/>
      <c r="Z47" s="39"/>
      <c r="AA47" s="39"/>
      <c r="AB47" s="39"/>
      <c r="AC47" s="39"/>
      <c r="AD47" s="39"/>
      <c r="AE47" s="39"/>
    </row>
    <row r="48" s="2" customFormat="1" ht="16.5" customHeight="1">
      <c r="A48" s="39"/>
      <c r="B48" s="40"/>
      <c r="C48" s="41"/>
      <c r="D48" s="41"/>
      <c r="E48" s="157" t="str">
        <f>E7</f>
        <v>Stavební úpravy bytového domu, Škrétova</v>
      </c>
      <c r="F48" s="33"/>
      <c r="G48" s="33"/>
      <c r="H48" s="33"/>
      <c r="I48" s="41"/>
      <c r="J48" s="41"/>
      <c r="K48" s="41"/>
      <c r="L48" s="131"/>
      <c r="S48" s="39"/>
      <c r="T48" s="39"/>
      <c r="U48" s="39"/>
      <c r="V48" s="39"/>
      <c r="W48" s="39"/>
      <c r="X48" s="39"/>
      <c r="Y48" s="39"/>
      <c r="Z48" s="39"/>
      <c r="AA48" s="39"/>
      <c r="AB48" s="39"/>
      <c r="AC48" s="39"/>
      <c r="AD48" s="39"/>
      <c r="AE48" s="39"/>
    </row>
    <row r="49" s="2" customFormat="1" ht="12" customHeight="1">
      <c r="A49" s="39"/>
      <c r="B49" s="40"/>
      <c r="C49" s="33" t="s">
        <v>84</v>
      </c>
      <c r="D49" s="41"/>
      <c r="E49" s="41"/>
      <c r="F49" s="41"/>
      <c r="G49" s="41"/>
      <c r="H49" s="41"/>
      <c r="I49" s="41"/>
      <c r="J49" s="41"/>
      <c r="K49" s="41"/>
      <c r="L49" s="131"/>
      <c r="S49" s="39"/>
      <c r="T49" s="39"/>
      <c r="U49" s="39"/>
      <c r="V49" s="39"/>
      <c r="W49" s="39"/>
      <c r="X49" s="39"/>
      <c r="Y49" s="39"/>
      <c r="Z49" s="39"/>
      <c r="AA49" s="39"/>
      <c r="AB49" s="39"/>
      <c r="AC49" s="39"/>
      <c r="AD49" s="39"/>
      <c r="AE49" s="39"/>
    </row>
    <row r="50" s="2" customFormat="1" ht="16.5" customHeight="1">
      <c r="A50" s="39"/>
      <c r="B50" s="40"/>
      <c r="C50" s="41"/>
      <c r="D50" s="41"/>
      <c r="E50" s="70" t="str">
        <f>E9</f>
        <v>20200420 - Stavební úpravy bytového domu</v>
      </c>
      <c r="F50" s="41"/>
      <c r="G50" s="41"/>
      <c r="H50" s="41"/>
      <c r="I50" s="41"/>
      <c r="J50" s="41"/>
      <c r="K50" s="41"/>
      <c r="L50" s="131"/>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1"/>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Škrétova 846/3, 847/5</v>
      </c>
      <c r="G52" s="41"/>
      <c r="H52" s="41"/>
      <c r="I52" s="33" t="s">
        <v>23</v>
      </c>
      <c r="J52" s="73" t="str">
        <f>IF(J12="","",J12)</f>
        <v>20. 4. 2020</v>
      </c>
      <c r="K52" s="41"/>
      <c r="L52" s="131"/>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1"/>
      <c r="S53" s="39"/>
      <c r="T53" s="39"/>
      <c r="U53" s="39"/>
      <c r="V53" s="39"/>
      <c r="W53" s="39"/>
      <c r="X53" s="39"/>
      <c r="Y53" s="39"/>
      <c r="Z53" s="39"/>
      <c r="AA53" s="39"/>
      <c r="AB53" s="39"/>
      <c r="AC53" s="39"/>
      <c r="AD53" s="39"/>
      <c r="AE53" s="39"/>
    </row>
    <row r="54" s="2" customFormat="1" ht="25.65" customHeight="1">
      <c r="A54" s="39"/>
      <c r="B54" s="40"/>
      <c r="C54" s="33" t="s">
        <v>25</v>
      </c>
      <c r="D54" s="41"/>
      <c r="E54" s="41"/>
      <c r="F54" s="28" t="str">
        <f>E15</f>
        <v xml:space="preserve">Společenství vlastníků Škrétova ulice číslo 846/3 </v>
      </c>
      <c r="G54" s="41"/>
      <c r="H54" s="41"/>
      <c r="I54" s="33" t="s">
        <v>32</v>
      </c>
      <c r="J54" s="37" t="str">
        <f>E21</f>
        <v>Ing. Elena Ambrožová, Ph.D.</v>
      </c>
      <c r="K54" s="41"/>
      <c r="L54" s="131"/>
      <c r="S54" s="39"/>
      <c r="T54" s="39"/>
      <c r="U54" s="39"/>
      <c r="V54" s="39"/>
      <c r="W54" s="39"/>
      <c r="X54" s="39"/>
      <c r="Y54" s="39"/>
      <c r="Z54" s="39"/>
      <c r="AA54" s="39"/>
      <c r="AB54" s="39"/>
      <c r="AC54" s="39"/>
      <c r="AD54" s="39"/>
      <c r="AE54" s="39"/>
    </row>
    <row r="55" s="2" customFormat="1" ht="25.65" customHeight="1">
      <c r="A55" s="39"/>
      <c r="B55" s="40"/>
      <c r="C55" s="33" t="s">
        <v>30</v>
      </c>
      <c r="D55" s="41"/>
      <c r="E55" s="41"/>
      <c r="F55" s="28" t="str">
        <f>IF(E18="","",E18)</f>
        <v>Vyplň údaj</v>
      </c>
      <c r="G55" s="41"/>
      <c r="H55" s="41"/>
      <c r="I55" s="33" t="s">
        <v>36</v>
      </c>
      <c r="J55" s="37" t="str">
        <f>E24</f>
        <v>Ing. Elena Ambrožová, Ph.D.</v>
      </c>
      <c r="K55" s="41"/>
      <c r="L55" s="131"/>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1"/>
      <c r="S56" s="39"/>
      <c r="T56" s="39"/>
      <c r="U56" s="39"/>
      <c r="V56" s="39"/>
      <c r="W56" s="39"/>
      <c r="X56" s="39"/>
      <c r="Y56" s="39"/>
      <c r="Z56" s="39"/>
      <c r="AA56" s="39"/>
      <c r="AB56" s="39"/>
      <c r="AC56" s="39"/>
      <c r="AD56" s="39"/>
      <c r="AE56" s="39"/>
    </row>
    <row r="57" s="2" customFormat="1" ht="29.28" customHeight="1">
      <c r="A57" s="39"/>
      <c r="B57" s="40"/>
      <c r="C57" s="158" t="s">
        <v>87</v>
      </c>
      <c r="D57" s="159"/>
      <c r="E57" s="159"/>
      <c r="F57" s="159"/>
      <c r="G57" s="159"/>
      <c r="H57" s="159"/>
      <c r="I57" s="159"/>
      <c r="J57" s="160" t="s">
        <v>88</v>
      </c>
      <c r="K57" s="159"/>
      <c r="L57" s="131"/>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1"/>
      <c r="S58" s="39"/>
      <c r="T58" s="39"/>
      <c r="U58" s="39"/>
      <c r="V58" s="39"/>
      <c r="W58" s="39"/>
      <c r="X58" s="39"/>
      <c r="Y58" s="39"/>
      <c r="Z58" s="39"/>
      <c r="AA58" s="39"/>
      <c r="AB58" s="39"/>
      <c r="AC58" s="39"/>
      <c r="AD58" s="39"/>
      <c r="AE58" s="39"/>
    </row>
    <row r="59" s="2" customFormat="1" ht="22.8" customHeight="1">
      <c r="A59" s="39"/>
      <c r="B59" s="40"/>
      <c r="C59" s="161" t="s">
        <v>71</v>
      </c>
      <c r="D59" s="41"/>
      <c r="E59" s="41"/>
      <c r="F59" s="41"/>
      <c r="G59" s="41"/>
      <c r="H59" s="41"/>
      <c r="I59" s="41"/>
      <c r="J59" s="103">
        <f>J105</f>
        <v>0</v>
      </c>
      <c r="K59" s="41"/>
      <c r="L59" s="131"/>
      <c r="S59" s="39"/>
      <c r="T59" s="39"/>
      <c r="U59" s="39"/>
      <c r="V59" s="39"/>
      <c r="W59" s="39"/>
      <c r="X59" s="39"/>
      <c r="Y59" s="39"/>
      <c r="Z59" s="39"/>
      <c r="AA59" s="39"/>
      <c r="AB59" s="39"/>
      <c r="AC59" s="39"/>
      <c r="AD59" s="39"/>
      <c r="AE59" s="39"/>
      <c r="AU59" s="18" t="s">
        <v>89</v>
      </c>
    </row>
    <row r="60" s="9" customFormat="1" ht="24.96" customHeight="1">
      <c r="A60" s="9"/>
      <c r="B60" s="162"/>
      <c r="C60" s="163"/>
      <c r="D60" s="164" t="s">
        <v>90</v>
      </c>
      <c r="E60" s="165"/>
      <c r="F60" s="165"/>
      <c r="G60" s="165"/>
      <c r="H60" s="165"/>
      <c r="I60" s="165"/>
      <c r="J60" s="166">
        <f>J106</f>
        <v>0</v>
      </c>
      <c r="K60" s="163"/>
      <c r="L60" s="167"/>
      <c r="S60" s="9"/>
      <c r="T60" s="9"/>
      <c r="U60" s="9"/>
      <c r="V60" s="9"/>
      <c r="W60" s="9"/>
      <c r="X60" s="9"/>
      <c r="Y60" s="9"/>
      <c r="Z60" s="9"/>
      <c r="AA60" s="9"/>
      <c r="AB60" s="9"/>
      <c r="AC60" s="9"/>
      <c r="AD60" s="9"/>
      <c r="AE60" s="9"/>
    </row>
    <row r="61" s="10" customFormat="1" ht="19.92" customHeight="1">
      <c r="A61" s="10"/>
      <c r="B61" s="168"/>
      <c r="C61" s="169"/>
      <c r="D61" s="170" t="s">
        <v>91</v>
      </c>
      <c r="E61" s="171"/>
      <c r="F61" s="171"/>
      <c r="G61" s="171"/>
      <c r="H61" s="171"/>
      <c r="I61" s="171"/>
      <c r="J61" s="172">
        <f>J107</f>
        <v>0</v>
      </c>
      <c r="K61" s="169"/>
      <c r="L61" s="173"/>
      <c r="S61" s="10"/>
      <c r="T61" s="10"/>
      <c r="U61" s="10"/>
      <c r="V61" s="10"/>
      <c r="W61" s="10"/>
      <c r="X61" s="10"/>
      <c r="Y61" s="10"/>
      <c r="Z61" s="10"/>
      <c r="AA61" s="10"/>
      <c r="AB61" s="10"/>
      <c r="AC61" s="10"/>
      <c r="AD61" s="10"/>
      <c r="AE61" s="10"/>
    </row>
    <row r="62" s="10" customFormat="1" ht="19.92" customHeight="1">
      <c r="A62" s="10"/>
      <c r="B62" s="168"/>
      <c r="C62" s="169"/>
      <c r="D62" s="170" t="s">
        <v>92</v>
      </c>
      <c r="E62" s="171"/>
      <c r="F62" s="171"/>
      <c r="G62" s="171"/>
      <c r="H62" s="171"/>
      <c r="I62" s="171"/>
      <c r="J62" s="172">
        <f>J139</f>
        <v>0</v>
      </c>
      <c r="K62" s="169"/>
      <c r="L62" s="173"/>
      <c r="S62" s="10"/>
      <c r="T62" s="10"/>
      <c r="U62" s="10"/>
      <c r="V62" s="10"/>
      <c r="W62" s="10"/>
      <c r="X62" s="10"/>
      <c r="Y62" s="10"/>
      <c r="Z62" s="10"/>
      <c r="AA62" s="10"/>
      <c r="AB62" s="10"/>
      <c r="AC62" s="10"/>
      <c r="AD62" s="10"/>
      <c r="AE62" s="10"/>
    </row>
    <row r="63" s="10" customFormat="1" ht="14.88" customHeight="1">
      <c r="A63" s="10"/>
      <c r="B63" s="168"/>
      <c r="C63" s="169"/>
      <c r="D63" s="170" t="s">
        <v>93</v>
      </c>
      <c r="E63" s="171"/>
      <c r="F63" s="171"/>
      <c r="G63" s="171"/>
      <c r="H63" s="171"/>
      <c r="I63" s="171"/>
      <c r="J63" s="172">
        <f>J140</f>
        <v>0</v>
      </c>
      <c r="K63" s="169"/>
      <c r="L63" s="173"/>
      <c r="S63" s="10"/>
      <c r="T63" s="10"/>
      <c r="U63" s="10"/>
      <c r="V63" s="10"/>
      <c r="W63" s="10"/>
      <c r="X63" s="10"/>
      <c r="Y63" s="10"/>
      <c r="Z63" s="10"/>
      <c r="AA63" s="10"/>
      <c r="AB63" s="10"/>
      <c r="AC63" s="10"/>
      <c r="AD63" s="10"/>
      <c r="AE63" s="10"/>
    </row>
    <row r="64" s="10" customFormat="1" ht="19.92" customHeight="1">
      <c r="A64" s="10"/>
      <c r="B64" s="168"/>
      <c r="C64" s="169"/>
      <c r="D64" s="170" t="s">
        <v>94</v>
      </c>
      <c r="E64" s="171"/>
      <c r="F64" s="171"/>
      <c r="G64" s="171"/>
      <c r="H64" s="171"/>
      <c r="I64" s="171"/>
      <c r="J64" s="172">
        <f>J160</f>
        <v>0</v>
      </c>
      <c r="K64" s="169"/>
      <c r="L64" s="173"/>
      <c r="S64" s="10"/>
      <c r="T64" s="10"/>
      <c r="U64" s="10"/>
      <c r="V64" s="10"/>
      <c r="W64" s="10"/>
      <c r="X64" s="10"/>
      <c r="Y64" s="10"/>
      <c r="Z64" s="10"/>
      <c r="AA64" s="10"/>
      <c r="AB64" s="10"/>
      <c r="AC64" s="10"/>
      <c r="AD64" s="10"/>
      <c r="AE64" s="10"/>
    </row>
    <row r="65" s="10" customFormat="1" ht="19.92" customHeight="1">
      <c r="A65" s="10"/>
      <c r="B65" s="168"/>
      <c r="C65" s="169"/>
      <c r="D65" s="170" t="s">
        <v>95</v>
      </c>
      <c r="E65" s="171"/>
      <c r="F65" s="171"/>
      <c r="G65" s="171"/>
      <c r="H65" s="171"/>
      <c r="I65" s="171"/>
      <c r="J65" s="172">
        <f>J175</f>
        <v>0</v>
      </c>
      <c r="K65" s="169"/>
      <c r="L65" s="173"/>
      <c r="S65" s="10"/>
      <c r="T65" s="10"/>
      <c r="U65" s="10"/>
      <c r="V65" s="10"/>
      <c r="W65" s="10"/>
      <c r="X65" s="10"/>
      <c r="Y65" s="10"/>
      <c r="Z65" s="10"/>
      <c r="AA65" s="10"/>
      <c r="AB65" s="10"/>
      <c r="AC65" s="10"/>
      <c r="AD65" s="10"/>
      <c r="AE65" s="10"/>
    </row>
    <row r="66" s="10" customFormat="1" ht="14.88" customHeight="1">
      <c r="A66" s="10"/>
      <c r="B66" s="168"/>
      <c r="C66" s="169"/>
      <c r="D66" s="170" t="s">
        <v>96</v>
      </c>
      <c r="E66" s="171"/>
      <c r="F66" s="171"/>
      <c r="G66" s="171"/>
      <c r="H66" s="171"/>
      <c r="I66" s="171"/>
      <c r="J66" s="172">
        <f>J176</f>
        <v>0</v>
      </c>
      <c r="K66" s="169"/>
      <c r="L66" s="173"/>
      <c r="S66" s="10"/>
      <c r="T66" s="10"/>
      <c r="U66" s="10"/>
      <c r="V66" s="10"/>
      <c r="W66" s="10"/>
      <c r="X66" s="10"/>
      <c r="Y66" s="10"/>
      <c r="Z66" s="10"/>
      <c r="AA66" s="10"/>
      <c r="AB66" s="10"/>
      <c r="AC66" s="10"/>
      <c r="AD66" s="10"/>
      <c r="AE66" s="10"/>
    </row>
    <row r="67" s="10" customFormat="1" ht="14.88" customHeight="1">
      <c r="A67" s="10"/>
      <c r="B67" s="168"/>
      <c r="C67" s="169"/>
      <c r="D67" s="170" t="s">
        <v>97</v>
      </c>
      <c r="E67" s="171"/>
      <c r="F67" s="171"/>
      <c r="G67" s="171"/>
      <c r="H67" s="171"/>
      <c r="I67" s="171"/>
      <c r="J67" s="172">
        <f>J366</f>
        <v>0</v>
      </c>
      <c r="K67" s="169"/>
      <c r="L67" s="173"/>
      <c r="S67" s="10"/>
      <c r="T67" s="10"/>
      <c r="U67" s="10"/>
      <c r="V67" s="10"/>
      <c r="W67" s="10"/>
      <c r="X67" s="10"/>
      <c r="Y67" s="10"/>
      <c r="Z67" s="10"/>
      <c r="AA67" s="10"/>
      <c r="AB67" s="10"/>
      <c r="AC67" s="10"/>
      <c r="AD67" s="10"/>
      <c r="AE67" s="10"/>
    </row>
    <row r="68" s="10" customFormat="1" ht="14.88" customHeight="1">
      <c r="A68" s="10"/>
      <c r="B68" s="168"/>
      <c r="C68" s="169"/>
      <c r="D68" s="170" t="s">
        <v>98</v>
      </c>
      <c r="E68" s="171"/>
      <c r="F68" s="171"/>
      <c r="G68" s="171"/>
      <c r="H68" s="171"/>
      <c r="I68" s="171"/>
      <c r="J68" s="172">
        <f>J373</f>
        <v>0</v>
      </c>
      <c r="K68" s="169"/>
      <c r="L68" s="173"/>
      <c r="S68" s="10"/>
      <c r="T68" s="10"/>
      <c r="U68" s="10"/>
      <c r="V68" s="10"/>
      <c r="W68" s="10"/>
      <c r="X68" s="10"/>
      <c r="Y68" s="10"/>
      <c r="Z68" s="10"/>
      <c r="AA68" s="10"/>
      <c r="AB68" s="10"/>
      <c r="AC68" s="10"/>
      <c r="AD68" s="10"/>
      <c r="AE68" s="10"/>
    </row>
    <row r="69" s="10" customFormat="1" ht="19.92" customHeight="1">
      <c r="A69" s="10"/>
      <c r="B69" s="168"/>
      <c r="C69" s="169"/>
      <c r="D69" s="170" t="s">
        <v>99</v>
      </c>
      <c r="E69" s="171"/>
      <c r="F69" s="171"/>
      <c r="G69" s="171"/>
      <c r="H69" s="171"/>
      <c r="I69" s="171"/>
      <c r="J69" s="172">
        <f>J399</f>
        <v>0</v>
      </c>
      <c r="K69" s="169"/>
      <c r="L69" s="173"/>
      <c r="S69" s="10"/>
      <c r="T69" s="10"/>
      <c r="U69" s="10"/>
      <c r="V69" s="10"/>
      <c r="W69" s="10"/>
      <c r="X69" s="10"/>
      <c r="Y69" s="10"/>
      <c r="Z69" s="10"/>
      <c r="AA69" s="10"/>
      <c r="AB69" s="10"/>
      <c r="AC69" s="10"/>
      <c r="AD69" s="10"/>
      <c r="AE69" s="10"/>
    </row>
    <row r="70" s="10" customFormat="1" ht="14.88" customHeight="1">
      <c r="A70" s="10"/>
      <c r="B70" s="168"/>
      <c r="C70" s="169"/>
      <c r="D70" s="170" t="s">
        <v>100</v>
      </c>
      <c r="E70" s="171"/>
      <c r="F70" s="171"/>
      <c r="G70" s="171"/>
      <c r="H70" s="171"/>
      <c r="I70" s="171"/>
      <c r="J70" s="172">
        <f>J400</f>
        <v>0</v>
      </c>
      <c r="K70" s="169"/>
      <c r="L70" s="173"/>
      <c r="S70" s="10"/>
      <c r="T70" s="10"/>
      <c r="U70" s="10"/>
      <c r="V70" s="10"/>
      <c r="W70" s="10"/>
      <c r="X70" s="10"/>
      <c r="Y70" s="10"/>
      <c r="Z70" s="10"/>
      <c r="AA70" s="10"/>
      <c r="AB70" s="10"/>
      <c r="AC70" s="10"/>
      <c r="AD70" s="10"/>
      <c r="AE70" s="10"/>
    </row>
    <row r="71" s="10" customFormat="1" ht="14.88" customHeight="1">
      <c r="A71" s="10"/>
      <c r="B71" s="168"/>
      <c r="C71" s="169"/>
      <c r="D71" s="170" t="s">
        <v>101</v>
      </c>
      <c r="E71" s="171"/>
      <c r="F71" s="171"/>
      <c r="G71" s="171"/>
      <c r="H71" s="171"/>
      <c r="I71" s="171"/>
      <c r="J71" s="172">
        <f>J424</f>
        <v>0</v>
      </c>
      <c r="K71" s="169"/>
      <c r="L71" s="173"/>
      <c r="S71" s="10"/>
      <c r="T71" s="10"/>
      <c r="U71" s="10"/>
      <c r="V71" s="10"/>
      <c r="W71" s="10"/>
      <c r="X71" s="10"/>
      <c r="Y71" s="10"/>
      <c r="Z71" s="10"/>
      <c r="AA71" s="10"/>
      <c r="AB71" s="10"/>
      <c r="AC71" s="10"/>
      <c r="AD71" s="10"/>
      <c r="AE71" s="10"/>
    </row>
    <row r="72" s="10" customFormat="1" ht="19.92" customHeight="1">
      <c r="A72" s="10"/>
      <c r="B72" s="168"/>
      <c r="C72" s="169"/>
      <c r="D72" s="170" t="s">
        <v>102</v>
      </c>
      <c r="E72" s="171"/>
      <c r="F72" s="171"/>
      <c r="G72" s="171"/>
      <c r="H72" s="171"/>
      <c r="I72" s="171"/>
      <c r="J72" s="172">
        <f>J456</f>
        <v>0</v>
      </c>
      <c r="K72" s="169"/>
      <c r="L72" s="173"/>
      <c r="S72" s="10"/>
      <c r="T72" s="10"/>
      <c r="U72" s="10"/>
      <c r="V72" s="10"/>
      <c r="W72" s="10"/>
      <c r="X72" s="10"/>
      <c r="Y72" s="10"/>
      <c r="Z72" s="10"/>
      <c r="AA72" s="10"/>
      <c r="AB72" s="10"/>
      <c r="AC72" s="10"/>
      <c r="AD72" s="10"/>
      <c r="AE72" s="10"/>
    </row>
    <row r="73" s="9" customFormat="1" ht="24.96" customHeight="1">
      <c r="A73" s="9"/>
      <c r="B73" s="162"/>
      <c r="C73" s="163"/>
      <c r="D73" s="164" t="s">
        <v>103</v>
      </c>
      <c r="E73" s="165"/>
      <c r="F73" s="165"/>
      <c r="G73" s="165"/>
      <c r="H73" s="165"/>
      <c r="I73" s="165"/>
      <c r="J73" s="166">
        <f>J459</f>
        <v>0</v>
      </c>
      <c r="K73" s="163"/>
      <c r="L73" s="167"/>
      <c r="S73" s="9"/>
      <c r="T73" s="9"/>
      <c r="U73" s="9"/>
      <c r="V73" s="9"/>
      <c r="W73" s="9"/>
      <c r="X73" s="9"/>
      <c r="Y73" s="9"/>
      <c r="Z73" s="9"/>
      <c r="AA73" s="9"/>
      <c r="AB73" s="9"/>
      <c r="AC73" s="9"/>
      <c r="AD73" s="9"/>
      <c r="AE73" s="9"/>
    </row>
    <row r="74" s="10" customFormat="1" ht="19.92" customHeight="1">
      <c r="A74" s="10"/>
      <c r="B74" s="168"/>
      <c r="C74" s="169"/>
      <c r="D74" s="170" t="s">
        <v>104</v>
      </c>
      <c r="E74" s="171"/>
      <c r="F74" s="171"/>
      <c r="G74" s="171"/>
      <c r="H74" s="171"/>
      <c r="I74" s="171"/>
      <c r="J74" s="172">
        <f>J460</f>
        <v>0</v>
      </c>
      <c r="K74" s="169"/>
      <c r="L74" s="173"/>
      <c r="S74" s="10"/>
      <c r="T74" s="10"/>
      <c r="U74" s="10"/>
      <c r="V74" s="10"/>
      <c r="W74" s="10"/>
      <c r="X74" s="10"/>
      <c r="Y74" s="10"/>
      <c r="Z74" s="10"/>
      <c r="AA74" s="10"/>
      <c r="AB74" s="10"/>
      <c r="AC74" s="10"/>
      <c r="AD74" s="10"/>
      <c r="AE74" s="10"/>
    </row>
    <row r="75" s="10" customFormat="1" ht="19.92" customHeight="1">
      <c r="A75" s="10"/>
      <c r="B75" s="168"/>
      <c r="C75" s="169"/>
      <c r="D75" s="170" t="s">
        <v>105</v>
      </c>
      <c r="E75" s="171"/>
      <c r="F75" s="171"/>
      <c r="G75" s="171"/>
      <c r="H75" s="171"/>
      <c r="I75" s="171"/>
      <c r="J75" s="172">
        <f>J471</f>
        <v>0</v>
      </c>
      <c r="K75" s="169"/>
      <c r="L75" s="173"/>
      <c r="S75" s="10"/>
      <c r="T75" s="10"/>
      <c r="U75" s="10"/>
      <c r="V75" s="10"/>
      <c r="W75" s="10"/>
      <c r="X75" s="10"/>
      <c r="Y75" s="10"/>
      <c r="Z75" s="10"/>
      <c r="AA75" s="10"/>
      <c r="AB75" s="10"/>
      <c r="AC75" s="10"/>
      <c r="AD75" s="10"/>
      <c r="AE75" s="10"/>
    </row>
    <row r="76" s="10" customFormat="1" ht="19.92" customHeight="1">
      <c r="A76" s="10"/>
      <c r="B76" s="168"/>
      <c r="C76" s="169"/>
      <c r="D76" s="170" t="s">
        <v>106</v>
      </c>
      <c r="E76" s="171"/>
      <c r="F76" s="171"/>
      <c r="G76" s="171"/>
      <c r="H76" s="171"/>
      <c r="I76" s="171"/>
      <c r="J76" s="172">
        <f>J486</f>
        <v>0</v>
      </c>
      <c r="K76" s="169"/>
      <c r="L76" s="173"/>
      <c r="S76" s="10"/>
      <c r="T76" s="10"/>
      <c r="U76" s="10"/>
      <c r="V76" s="10"/>
      <c r="W76" s="10"/>
      <c r="X76" s="10"/>
      <c r="Y76" s="10"/>
      <c r="Z76" s="10"/>
      <c r="AA76" s="10"/>
      <c r="AB76" s="10"/>
      <c r="AC76" s="10"/>
      <c r="AD76" s="10"/>
      <c r="AE76" s="10"/>
    </row>
    <row r="77" s="10" customFormat="1" ht="19.92" customHeight="1">
      <c r="A77" s="10"/>
      <c r="B77" s="168"/>
      <c r="C77" s="169"/>
      <c r="D77" s="170" t="s">
        <v>107</v>
      </c>
      <c r="E77" s="171"/>
      <c r="F77" s="171"/>
      <c r="G77" s="171"/>
      <c r="H77" s="171"/>
      <c r="I77" s="171"/>
      <c r="J77" s="172">
        <f>J498</f>
        <v>0</v>
      </c>
      <c r="K77" s="169"/>
      <c r="L77" s="173"/>
      <c r="S77" s="10"/>
      <c r="T77" s="10"/>
      <c r="U77" s="10"/>
      <c r="V77" s="10"/>
      <c r="W77" s="10"/>
      <c r="X77" s="10"/>
      <c r="Y77" s="10"/>
      <c r="Z77" s="10"/>
      <c r="AA77" s="10"/>
      <c r="AB77" s="10"/>
      <c r="AC77" s="10"/>
      <c r="AD77" s="10"/>
      <c r="AE77" s="10"/>
    </row>
    <row r="78" s="10" customFormat="1" ht="19.92" customHeight="1">
      <c r="A78" s="10"/>
      <c r="B78" s="168"/>
      <c r="C78" s="169"/>
      <c r="D78" s="170" t="s">
        <v>108</v>
      </c>
      <c r="E78" s="171"/>
      <c r="F78" s="171"/>
      <c r="G78" s="171"/>
      <c r="H78" s="171"/>
      <c r="I78" s="171"/>
      <c r="J78" s="172">
        <f>J506</f>
        <v>0</v>
      </c>
      <c r="K78" s="169"/>
      <c r="L78" s="173"/>
      <c r="S78" s="10"/>
      <c r="T78" s="10"/>
      <c r="U78" s="10"/>
      <c r="V78" s="10"/>
      <c r="W78" s="10"/>
      <c r="X78" s="10"/>
      <c r="Y78" s="10"/>
      <c r="Z78" s="10"/>
      <c r="AA78" s="10"/>
      <c r="AB78" s="10"/>
      <c r="AC78" s="10"/>
      <c r="AD78" s="10"/>
      <c r="AE78" s="10"/>
    </row>
    <row r="79" s="10" customFormat="1" ht="19.92" customHeight="1">
      <c r="A79" s="10"/>
      <c r="B79" s="168"/>
      <c r="C79" s="169"/>
      <c r="D79" s="170" t="s">
        <v>109</v>
      </c>
      <c r="E79" s="171"/>
      <c r="F79" s="171"/>
      <c r="G79" s="171"/>
      <c r="H79" s="171"/>
      <c r="I79" s="171"/>
      <c r="J79" s="172">
        <f>J534</f>
        <v>0</v>
      </c>
      <c r="K79" s="169"/>
      <c r="L79" s="173"/>
      <c r="S79" s="10"/>
      <c r="T79" s="10"/>
      <c r="U79" s="10"/>
      <c r="V79" s="10"/>
      <c r="W79" s="10"/>
      <c r="X79" s="10"/>
      <c r="Y79" s="10"/>
      <c r="Z79" s="10"/>
      <c r="AA79" s="10"/>
      <c r="AB79" s="10"/>
      <c r="AC79" s="10"/>
      <c r="AD79" s="10"/>
      <c r="AE79" s="10"/>
    </row>
    <row r="80" s="10" customFormat="1" ht="19.92" customHeight="1">
      <c r="A80" s="10"/>
      <c r="B80" s="168"/>
      <c r="C80" s="169"/>
      <c r="D80" s="170" t="s">
        <v>110</v>
      </c>
      <c r="E80" s="171"/>
      <c r="F80" s="171"/>
      <c r="G80" s="171"/>
      <c r="H80" s="171"/>
      <c r="I80" s="171"/>
      <c r="J80" s="172">
        <f>J614</f>
        <v>0</v>
      </c>
      <c r="K80" s="169"/>
      <c r="L80" s="173"/>
      <c r="S80" s="10"/>
      <c r="T80" s="10"/>
      <c r="U80" s="10"/>
      <c r="V80" s="10"/>
      <c r="W80" s="10"/>
      <c r="X80" s="10"/>
      <c r="Y80" s="10"/>
      <c r="Z80" s="10"/>
      <c r="AA80" s="10"/>
      <c r="AB80" s="10"/>
      <c r="AC80" s="10"/>
      <c r="AD80" s="10"/>
      <c r="AE80" s="10"/>
    </row>
    <row r="81" s="10" customFormat="1" ht="19.92" customHeight="1">
      <c r="A81" s="10"/>
      <c r="B81" s="168"/>
      <c r="C81" s="169"/>
      <c r="D81" s="170" t="s">
        <v>111</v>
      </c>
      <c r="E81" s="171"/>
      <c r="F81" s="171"/>
      <c r="G81" s="171"/>
      <c r="H81" s="171"/>
      <c r="I81" s="171"/>
      <c r="J81" s="172">
        <f>J703</f>
        <v>0</v>
      </c>
      <c r="K81" s="169"/>
      <c r="L81" s="173"/>
      <c r="S81" s="10"/>
      <c r="T81" s="10"/>
      <c r="U81" s="10"/>
      <c r="V81" s="10"/>
      <c r="W81" s="10"/>
      <c r="X81" s="10"/>
      <c r="Y81" s="10"/>
      <c r="Z81" s="10"/>
      <c r="AA81" s="10"/>
      <c r="AB81" s="10"/>
      <c r="AC81" s="10"/>
      <c r="AD81" s="10"/>
      <c r="AE81" s="10"/>
    </row>
    <row r="82" s="9" customFormat="1" ht="24.96" customHeight="1">
      <c r="A82" s="9"/>
      <c r="B82" s="162"/>
      <c r="C82" s="163"/>
      <c r="D82" s="164" t="s">
        <v>112</v>
      </c>
      <c r="E82" s="165"/>
      <c r="F82" s="165"/>
      <c r="G82" s="165"/>
      <c r="H82" s="165"/>
      <c r="I82" s="165"/>
      <c r="J82" s="166">
        <f>J711</f>
        <v>0</v>
      </c>
      <c r="K82" s="163"/>
      <c r="L82" s="167"/>
      <c r="S82" s="9"/>
      <c r="T82" s="9"/>
      <c r="U82" s="9"/>
      <c r="V82" s="9"/>
      <c r="W82" s="9"/>
      <c r="X82" s="9"/>
      <c r="Y82" s="9"/>
      <c r="Z82" s="9"/>
      <c r="AA82" s="9"/>
      <c r="AB82" s="9"/>
      <c r="AC82" s="9"/>
      <c r="AD82" s="9"/>
      <c r="AE82" s="9"/>
    </row>
    <row r="83" s="10" customFormat="1" ht="19.92" customHeight="1">
      <c r="A83" s="10"/>
      <c r="B83" s="168"/>
      <c r="C83" s="169"/>
      <c r="D83" s="170" t="s">
        <v>113</v>
      </c>
      <c r="E83" s="171"/>
      <c r="F83" s="171"/>
      <c r="G83" s="171"/>
      <c r="H83" s="171"/>
      <c r="I83" s="171"/>
      <c r="J83" s="172">
        <f>J712</f>
        <v>0</v>
      </c>
      <c r="K83" s="169"/>
      <c r="L83" s="173"/>
      <c r="S83" s="10"/>
      <c r="T83" s="10"/>
      <c r="U83" s="10"/>
      <c r="V83" s="10"/>
      <c r="W83" s="10"/>
      <c r="X83" s="10"/>
      <c r="Y83" s="10"/>
      <c r="Z83" s="10"/>
      <c r="AA83" s="10"/>
      <c r="AB83" s="10"/>
      <c r="AC83" s="10"/>
      <c r="AD83" s="10"/>
      <c r="AE83" s="10"/>
    </row>
    <row r="84" s="9" customFormat="1" ht="24.96" customHeight="1">
      <c r="A84" s="9"/>
      <c r="B84" s="162"/>
      <c r="C84" s="163"/>
      <c r="D84" s="164" t="s">
        <v>114</v>
      </c>
      <c r="E84" s="165"/>
      <c r="F84" s="165"/>
      <c r="G84" s="165"/>
      <c r="H84" s="165"/>
      <c r="I84" s="165"/>
      <c r="J84" s="166">
        <f>J750</f>
        <v>0</v>
      </c>
      <c r="K84" s="163"/>
      <c r="L84" s="167"/>
      <c r="S84" s="9"/>
      <c r="T84" s="9"/>
      <c r="U84" s="9"/>
      <c r="V84" s="9"/>
      <c r="W84" s="9"/>
      <c r="X84" s="9"/>
      <c r="Y84" s="9"/>
      <c r="Z84" s="9"/>
      <c r="AA84" s="9"/>
      <c r="AB84" s="9"/>
      <c r="AC84" s="9"/>
      <c r="AD84" s="9"/>
      <c r="AE84" s="9"/>
    </row>
    <row r="85" s="9" customFormat="1" ht="24.96" customHeight="1">
      <c r="A85" s="9"/>
      <c r="B85" s="162"/>
      <c r="C85" s="163"/>
      <c r="D85" s="164" t="s">
        <v>115</v>
      </c>
      <c r="E85" s="165"/>
      <c r="F85" s="165"/>
      <c r="G85" s="165"/>
      <c r="H85" s="165"/>
      <c r="I85" s="165"/>
      <c r="J85" s="166">
        <f>J754</f>
        <v>0</v>
      </c>
      <c r="K85" s="163"/>
      <c r="L85" s="167"/>
      <c r="S85" s="9"/>
      <c r="T85" s="9"/>
      <c r="U85" s="9"/>
      <c r="V85" s="9"/>
      <c r="W85" s="9"/>
      <c r="X85" s="9"/>
      <c r="Y85" s="9"/>
      <c r="Z85" s="9"/>
      <c r="AA85" s="9"/>
      <c r="AB85" s="9"/>
      <c r="AC85" s="9"/>
      <c r="AD85" s="9"/>
      <c r="AE85" s="9"/>
    </row>
    <row r="86" s="2" customFormat="1" ht="21.84" customHeight="1">
      <c r="A86" s="39"/>
      <c r="B86" s="40"/>
      <c r="C86" s="41"/>
      <c r="D86" s="41"/>
      <c r="E86" s="41"/>
      <c r="F86" s="41"/>
      <c r="G86" s="41"/>
      <c r="H86" s="41"/>
      <c r="I86" s="41"/>
      <c r="J86" s="41"/>
      <c r="K86" s="41"/>
      <c r="L86" s="131"/>
      <c r="S86" s="39"/>
      <c r="T86" s="39"/>
      <c r="U86" s="39"/>
      <c r="V86" s="39"/>
      <c r="W86" s="39"/>
      <c r="X86" s="39"/>
      <c r="Y86" s="39"/>
      <c r="Z86" s="39"/>
      <c r="AA86" s="39"/>
      <c r="AB86" s="39"/>
      <c r="AC86" s="39"/>
      <c r="AD86" s="39"/>
      <c r="AE86" s="39"/>
    </row>
    <row r="87" s="2" customFormat="1" ht="6.96" customHeight="1">
      <c r="A87" s="39"/>
      <c r="B87" s="60"/>
      <c r="C87" s="61"/>
      <c r="D87" s="61"/>
      <c r="E87" s="61"/>
      <c r="F87" s="61"/>
      <c r="G87" s="61"/>
      <c r="H87" s="61"/>
      <c r="I87" s="61"/>
      <c r="J87" s="61"/>
      <c r="K87" s="61"/>
      <c r="L87" s="131"/>
      <c r="S87" s="39"/>
      <c r="T87" s="39"/>
      <c r="U87" s="39"/>
      <c r="V87" s="39"/>
      <c r="W87" s="39"/>
      <c r="X87" s="39"/>
      <c r="Y87" s="39"/>
      <c r="Z87" s="39"/>
      <c r="AA87" s="39"/>
      <c r="AB87" s="39"/>
      <c r="AC87" s="39"/>
      <c r="AD87" s="39"/>
      <c r="AE87" s="39"/>
    </row>
    <row r="91" s="2" customFormat="1" ht="6.96" customHeight="1">
      <c r="A91" s="39"/>
      <c r="B91" s="62"/>
      <c r="C91" s="63"/>
      <c r="D91" s="63"/>
      <c r="E91" s="63"/>
      <c r="F91" s="63"/>
      <c r="G91" s="63"/>
      <c r="H91" s="63"/>
      <c r="I91" s="63"/>
      <c r="J91" s="63"/>
      <c r="K91" s="63"/>
      <c r="L91" s="131"/>
      <c r="S91" s="39"/>
      <c r="T91" s="39"/>
      <c r="U91" s="39"/>
      <c r="V91" s="39"/>
      <c r="W91" s="39"/>
      <c r="X91" s="39"/>
      <c r="Y91" s="39"/>
      <c r="Z91" s="39"/>
      <c r="AA91" s="39"/>
      <c r="AB91" s="39"/>
      <c r="AC91" s="39"/>
      <c r="AD91" s="39"/>
      <c r="AE91" s="39"/>
    </row>
    <row r="92" s="2" customFormat="1" ht="24.96" customHeight="1">
      <c r="A92" s="39"/>
      <c r="B92" s="40"/>
      <c r="C92" s="24" t="s">
        <v>116</v>
      </c>
      <c r="D92" s="41"/>
      <c r="E92" s="41"/>
      <c r="F92" s="41"/>
      <c r="G92" s="41"/>
      <c r="H92" s="41"/>
      <c r="I92" s="41"/>
      <c r="J92" s="41"/>
      <c r="K92" s="41"/>
      <c r="L92" s="131"/>
      <c r="S92" s="39"/>
      <c r="T92" s="39"/>
      <c r="U92" s="39"/>
      <c r="V92" s="39"/>
      <c r="W92" s="39"/>
      <c r="X92" s="39"/>
      <c r="Y92" s="39"/>
      <c r="Z92" s="39"/>
      <c r="AA92" s="39"/>
      <c r="AB92" s="39"/>
      <c r="AC92" s="39"/>
      <c r="AD92" s="39"/>
      <c r="AE92" s="39"/>
    </row>
    <row r="93" s="2" customFormat="1" ht="6.96" customHeight="1">
      <c r="A93" s="39"/>
      <c r="B93" s="40"/>
      <c r="C93" s="41"/>
      <c r="D93" s="41"/>
      <c r="E93" s="41"/>
      <c r="F93" s="41"/>
      <c r="G93" s="41"/>
      <c r="H93" s="41"/>
      <c r="I93" s="41"/>
      <c r="J93" s="41"/>
      <c r="K93" s="41"/>
      <c r="L93" s="131"/>
      <c r="S93" s="39"/>
      <c r="T93" s="39"/>
      <c r="U93" s="39"/>
      <c r="V93" s="39"/>
      <c r="W93" s="39"/>
      <c r="X93" s="39"/>
      <c r="Y93" s="39"/>
      <c r="Z93" s="39"/>
      <c r="AA93" s="39"/>
      <c r="AB93" s="39"/>
      <c r="AC93" s="39"/>
      <c r="AD93" s="39"/>
      <c r="AE93" s="39"/>
    </row>
    <row r="94" s="2" customFormat="1" ht="12" customHeight="1">
      <c r="A94" s="39"/>
      <c r="B94" s="40"/>
      <c r="C94" s="33" t="s">
        <v>16</v>
      </c>
      <c r="D94" s="41"/>
      <c r="E94" s="41"/>
      <c r="F94" s="41"/>
      <c r="G94" s="41"/>
      <c r="H94" s="41"/>
      <c r="I94" s="41"/>
      <c r="J94" s="41"/>
      <c r="K94" s="41"/>
      <c r="L94" s="131"/>
      <c r="S94" s="39"/>
      <c r="T94" s="39"/>
      <c r="U94" s="39"/>
      <c r="V94" s="39"/>
      <c r="W94" s="39"/>
      <c r="X94" s="39"/>
      <c r="Y94" s="39"/>
      <c r="Z94" s="39"/>
      <c r="AA94" s="39"/>
      <c r="AB94" s="39"/>
      <c r="AC94" s="39"/>
      <c r="AD94" s="39"/>
      <c r="AE94" s="39"/>
    </row>
    <row r="95" s="2" customFormat="1" ht="16.5" customHeight="1">
      <c r="A95" s="39"/>
      <c r="B95" s="40"/>
      <c r="C95" s="41"/>
      <c r="D95" s="41"/>
      <c r="E95" s="157" t="str">
        <f>E7</f>
        <v>Stavební úpravy bytového domu, Škrétova</v>
      </c>
      <c r="F95" s="33"/>
      <c r="G95" s="33"/>
      <c r="H95" s="33"/>
      <c r="I95" s="41"/>
      <c r="J95" s="41"/>
      <c r="K95" s="41"/>
      <c r="L95" s="131"/>
      <c r="S95" s="39"/>
      <c r="T95" s="39"/>
      <c r="U95" s="39"/>
      <c r="V95" s="39"/>
      <c r="W95" s="39"/>
      <c r="X95" s="39"/>
      <c r="Y95" s="39"/>
      <c r="Z95" s="39"/>
      <c r="AA95" s="39"/>
      <c r="AB95" s="39"/>
      <c r="AC95" s="39"/>
      <c r="AD95" s="39"/>
      <c r="AE95" s="39"/>
    </row>
    <row r="96" s="2" customFormat="1" ht="12" customHeight="1">
      <c r="A96" s="39"/>
      <c r="B96" s="40"/>
      <c r="C96" s="33" t="s">
        <v>84</v>
      </c>
      <c r="D96" s="41"/>
      <c r="E96" s="41"/>
      <c r="F96" s="41"/>
      <c r="G96" s="41"/>
      <c r="H96" s="41"/>
      <c r="I96" s="41"/>
      <c r="J96" s="41"/>
      <c r="K96" s="41"/>
      <c r="L96" s="131"/>
      <c r="S96" s="39"/>
      <c r="T96" s="39"/>
      <c r="U96" s="39"/>
      <c r="V96" s="39"/>
      <c r="W96" s="39"/>
      <c r="X96" s="39"/>
      <c r="Y96" s="39"/>
      <c r="Z96" s="39"/>
      <c r="AA96" s="39"/>
      <c r="AB96" s="39"/>
      <c r="AC96" s="39"/>
      <c r="AD96" s="39"/>
      <c r="AE96" s="39"/>
    </row>
    <row r="97" s="2" customFormat="1" ht="16.5" customHeight="1">
      <c r="A97" s="39"/>
      <c r="B97" s="40"/>
      <c r="C97" s="41"/>
      <c r="D97" s="41"/>
      <c r="E97" s="70" t="str">
        <f>E9</f>
        <v>20200420 - Stavební úpravy bytového domu</v>
      </c>
      <c r="F97" s="41"/>
      <c r="G97" s="41"/>
      <c r="H97" s="41"/>
      <c r="I97" s="41"/>
      <c r="J97" s="41"/>
      <c r="K97" s="41"/>
      <c r="L97" s="131"/>
      <c r="S97" s="39"/>
      <c r="T97" s="39"/>
      <c r="U97" s="39"/>
      <c r="V97" s="39"/>
      <c r="W97" s="39"/>
      <c r="X97" s="39"/>
      <c r="Y97" s="39"/>
      <c r="Z97" s="39"/>
      <c r="AA97" s="39"/>
      <c r="AB97" s="39"/>
      <c r="AC97" s="39"/>
      <c r="AD97" s="39"/>
      <c r="AE97" s="39"/>
    </row>
    <row r="98" s="2" customFormat="1" ht="6.96" customHeight="1">
      <c r="A98" s="39"/>
      <c r="B98" s="40"/>
      <c r="C98" s="41"/>
      <c r="D98" s="41"/>
      <c r="E98" s="41"/>
      <c r="F98" s="41"/>
      <c r="G98" s="41"/>
      <c r="H98" s="41"/>
      <c r="I98" s="41"/>
      <c r="J98" s="41"/>
      <c r="K98" s="41"/>
      <c r="L98" s="131"/>
      <c r="S98" s="39"/>
      <c r="T98" s="39"/>
      <c r="U98" s="39"/>
      <c r="V98" s="39"/>
      <c r="W98" s="39"/>
      <c r="X98" s="39"/>
      <c r="Y98" s="39"/>
      <c r="Z98" s="39"/>
      <c r="AA98" s="39"/>
      <c r="AB98" s="39"/>
      <c r="AC98" s="39"/>
      <c r="AD98" s="39"/>
      <c r="AE98" s="39"/>
    </row>
    <row r="99" s="2" customFormat="1" ht="12" customHeight="1">
      <c r="A99" s="39"/>
      <c r="B99" s="40"/>
      <c r="C99" s="33" t="s">
        <v>21</v>
      </c>
      <c r="D99" s="41"/>
      <c r="E99" s="41"/>
      <c r="F99" s="28" t="str">
        <f>F12</f>
        <v>Škrétova 846/3, 847/5</v>
      </c>
      <c r="G99" s="41"/>
      <c r="H99" s="41"/>
      <c r="I99" s="33" t="s">
        <v>23</v>
      </c>
      <c r="J99" s="73" t="str">
        <f>IF(J12="","",J12)</f>
        <v>20. 4. 2020</v>
      </c>
      <c r="K99" s="41"/>
      <c r="L99" s="131"/>
      <c r="S99" s="39"/>
      <c r="T99" s="39"/>
      <c r="U99" s="39"/>
      <c r="V99" s="39"/>
      <c r="W99" s="39"/>
      <c r="X99" s="39"/>
      <c r="Y99" s="39"/>
      <c r="Z99" s="39"/>
      <c r="AA99" s="39"/>
      <c r="AB99" s="39"/>
      <c r="AC99" s="39"/>
      <c r="AD99" s="39"/>
      <c r="AE99" s="39"/>
    </row>
    <row r="100" s="2" customFormat="1" ht="6.96" customHeight="1">
      <c r="A100" s="39"/>
      <c r="B100" s="40"/>
      <c r="C100" s="41"/>
      <c r="D100" s="41"/>
      <c r="E100" s="41"/>
      <c r="F100" s="41"/>
      <c r="G100" s="41"/>
      <c r="H100" s="41"/>
      <c r="I100" s="41"/>
      <c r="J100" s="41"/>
      <c r="K100" s="41"/>
      <c r="L100" s="131"/>
      <c r="S100" s="39"/>
      <c r="T100" s="39"/>
      <c r="U100" s="39"/>
      <c r="V100" s="39"/>
      <c r="W100" s="39"/>
      <c r="X100" s="39"/>
      <c r="Y100" s="39"/>
      <c r="Z100" s="39"/>
      <c r="AA100" s="39"/>
      <c r="AB100" s="39"/>
      <c r="AC100" s="39"/>
      <c r="AD100" s="39"/>
      <c r="AE100" s="39"/>
    </row>
    <row r="101" s="2" customFormat="1" ht="25.65" customHeight="1">
      <c r="A101" s="39"/>
      <c r="B101" s="40"/>
      <c r="C101" s="33" t="s">
        <v>25</v>
      </c>
      <c r="D101" s="41"/>
      <c r="E101" s="41"/>
      <c r="F101" s="28" t="str">
        <f>E15</f>
        <v xml:space="preserve">Společenství vlastníků Škrétova ulice číslo 846/3 </v>
      </c>
      <c r="G101" s="41"/>
      <c r="H101" s="41"/>
      <c r="I101" s="33" t="s">
        <v>32</v>
      </c>
      <c r="J101" s="37" t="str">
        <f>E21</f>
        <v>Ing. Elena Ambrožová, Ph.D.</v>
      </c>
      <c r="K101" s="41"/>
      <c r="L101" s="131"/>
      <c r="S101" s="39"/>
      <c r="T101" s="39"/>
      <c r="U101" s="39"/>
      <c r="V101" s="39"/>
      <c r="W101" s="39"/>
      <c r="X101" s="39"/>
      <c r="Y101" s="39"/>
      <c r="Z101" s="39"/>
      <c r="AA101" s="39"/>
      <c r="AB101" s="39"/>
      <c r="AC101" s="39"/>
      <c r="AD101" s="39"/>
      <c r="AE101" s="39"/>
    </row>
    <row r="102" s="2" customFormat="1" ht="25.65" customHeight="1">
      <c r="A102" s="39"/>
      <c r="B102" s="40"/>
      <c r="C102" s="33" t="s">
        <v>30</v>
      </c>
      <c r="D102" s="41"/>
      <c r="E102" s="41"/>
      <c r="F102" s="28" t="str">
        <f>IF(E18="","",E18)</f>
        <v>Vyplň údaj</v>
      </c>
      <c r="G102" s="41"/>
      <c r="H102" s="41"/>
      <c r="I102" s="33" t="s">
        <v>36</v>
      </c>
      <c r="J102" s="37" t="str">
        <f>E24</f>
        <v>Ing. Elena Ambrožová, Ph.D.</v>
      </c>
      <c r="K102" s="41"/>
      <c r="L102" s="131"/>
      <c r="S102" s="39"/>
      <c r="T102" s="39"/>
      <c r="U102" s="39"/>
      <c r="V102" s="39"/>
      <c r="W102" s="39"/>
      <c r="X102" s="39"/>
      <c r="Y102" s="39"/>
      <c r="Z102" s="39"/>
      <c r="AA102" s="39"/>
      <c r="AB102" s="39"/>
      <c r="AC102" s="39"/>
      <c r="AD102" s="39"/>
      <c r="AE102" s="39"/>
    </row>
    <row r="103" s="2" customFormat="1" ht="10.32" customHeight="1">
      <c r="A103" s="39"/>
      <c r="B103" s="40"/>
      <c r="C103" s="41"/>
      <c r="D103" s="41"/>
      <c r="E103" s="41"/>
      <c r="F103" s="41"/>
      <c r="G103" s="41"/>
      <c r="H103" s="41"/>
      <c r="I103" s="41"/>
      <c r="J103" s="41"/>
      <c r="K103" s="41"/>
      <c r="L103" s="131"/>
      <c r="S103" s="39"/>
      <c r="T103" s="39"/>
      <c r="U103" s="39"/>
      <c r="V103" s="39"/>
      <c r="W103" s="39"/>
      <c r="X103" s="39"/>
      <c r="Y103" s="39"/>
      <c r="Z103" s="39"/>
      <c r="AA103" s="39"/>
      <c r="AB103" s="39"/>
      <c r="AC103" s="39"/>
      <c r="AD103" s="39"/>
      <c r="AE103" s="39"/>
    </row>
    <row r="104" s="11" customFormat="1" ht="29.28" customHeight="1">
      <c r="A104" s="174"/>
      <c r="B104" s="175"/>
      <c r="C104" s="176" t="s">
        <v>117</v>
      </c>
      <c r="D104" s="177" t="s">
        <v>58</v>
      </c>
      <c r="E104" s="177" t="s">
        <v>54</v>
      </c>
      <c r="F104" s="177" t="s">
        <v>55</v>
      </c>
      <c r="G104" s="177" t="s">
        <v>118</v>
      </c>
      <c r="H104" s="177" t="s">
        <v>119</v>
      </c>
      <c r="I104" s="177" t="s">
        <v>120</v>
      </c>
      <c r="J104" s="178" t="s">
        <v>88</v>
      </c>
      <c r="K104" s="179" t="s">
        <v>121</v>
      </c>
      <c r="L104" s="180"/>
      <c r="M104" s="93" t="s">
        <v>19</v>
      </c>
      <c r="N104" s="94" t="s">
        <v>43</v>
      </c>
      <c r="O104" s="94" t="s">
        <v>122</v>
      </c>
      <c r="P104" s="94" t="s">
        <v>123</v>
      </c>
      <c r="Q104" s="94" t="s">
        <v>124</v>
      </c>
      <c r="R104" s="94" t="s">
        <v>125</v>
      </c>
      <c r="S104" s="94" t="s">
        <v>126</v>
      </c>
      <c r="T104" s="95" t="s">
        <v>127</v>
      </c>
      <c r="U104" s="174"/>
      <c r="V104" s="174"/>
      <c r="W104" s="174"/>
      <c r="X104" s="174"/>
      <c r="Y104" s="174"/>
      <c r="Z104" s="174"/>
      <c r="AA104" s="174"/>
      <c r="AB104" s="174"/>
      <c r="AC104" s="174"/>
      <c r="AD104" s="174"/>
      <c r="AE104" s="174"/>
    </row>
    <row r="105" s="2" customFormat="1" ht="22.8" customHeight="1">
      <c r="A105" s="39"/>
      <c r="B105" s="40"/>
      <c r="C105" s="100" t="s">
        <v>128</v>
      </c>
      <c r="D105" s="41"/>
      <c r="E105" s="41"/>
      <c r="F105" s="41"/>
      <c r="G105" s="41"/>
      <c r="H105" s="41"/>
      <c r="I105" s="41"/>
      <c r="J105" s="181">
        <f>BK105</f>
        <v>0</v>
      </c>
      <c r="K105" s="41"/>
      <c r="L105" s="45"/>
      <c r="M105" s="96"/>
      <c r="N105" s="182"/>
      <c r="O105" s="97"/>
      <c r="P105" s="183">
        <f>P106+P459+P711+P750+P754</f>
        <v>0</v>
      </c>
      <c r="Q105" s="97"/>
      <c r="R105" s="183">
        <f>R106+R459+R711+R750+R754</f>
        <v>113.35505007</v>
      </c>
      <c r="S105" s="97"/>
      <c r="T105" s="184">
        <f>T106+T459+T711+T750+T754</f>
        <v>59.005378</v>
      </c>
      <c r="U105" s="39"/>
      <c r="V105" s="39"/>
      <c r="W105" s="39"/>
      <c r="X105" s="39"/>
      <c r="Y105" s="39"/>
      <c r="Z105" s="39"/>
      <c r="AA105" s="39"/>
      <c r="AB105" s="39"/>
      <c r="AC105" s="39"/>
      <c r="AD105" s="39"/>
      <c r="AE105" s="39"/>
      <c r="AT105" s="18" t="s">
        <v>72</v>
      </c>
      <c r="AU105" s="18" t="s">
        <v>89</v>
      </c>
      <c r="BK105" s="185">
        <f>BK106+BK459+BK711+BK750+BK754</f>
        <v>0</v>
      </c>
    </row>
    <row r="106" s="12" customFormat="1" ht="25.92" customHeight="1">
      <c r="A106" s="12"/>
      <c r="B106" s="186"/>
      <c r="C106" s="187"/>
      <c r="D106" s="188" t="s">
        <v>72</v>
      </c>
      <c r="E106" s="189" t="s">
        <v>129</v>
      </c>
      <c r="F106" s="189" t="s">
        <v>130</v>
      </c>
      <c r="G106" s="187"/>
      <c r="H106" s="187"/>
      <c r="I106" s="190"/>
      <c r="J106" s="191">
        <f>BK106</f>
        <v>0</v>
      </c>
      <c r="K106" s="187"/>
      <c r="L106" s="192"/>
      <c r="M106" s="193"/>
      <c r="N106" s="194"/>
      <c r="O106" s="194"/>
      <c r="P106" s="195">
        <f>P107+P139+P160+P175+P399+P456</f>
        <v>0</v>
      </c>
      <c r="Q106" s="194"/>
      <c r="R106" s="195">
        <f>R107+R139+R160+R175+R399+R456</f>
        <v>78.393047190000004</v>
      </c>
      <c r="S106" s="194"/>
      <c r="T106" s="196">
        <f>T107+T139+T160+T175+T399+T456</f>
        <v>36.281929999999996</v>
      </c>
      <c r="U106" s="12"/>
      <c r="V106" s="12"/>
      <c r="W106" s="12"/>
      <c r="X106" s="12"/>
      <c r="Y106" s="12"/>
      <c r="Z106" s="12"/>
      <c r="AA106" s="12"/>
      <c r="AB106" s="12"/>
      <c r="AC106" s="12"/>
      <c r="AD106" s="12"/>
      <c r="AE106" s="12"/>
      <c r="AR106" s="197" t="s">
        <v>81</v>
      </c>
      <c r="AT106" s="198" t="s">
        <v>72</v>
      </c>
      <c r="AU106" s="198" t="s">
        <v>73</v>
      </c>
      <c r="AY106" s="197" t="s">
        <v>131</v>
      </c>
      <c r="BK106" s="199">
        <f>BK107+BK139+BK160+BK175+BK399+BK456</f>
        <v>0</v>
      </c>
    </row>
    <row r="107" s="12" customFormat="1" ht="22.8" customHeight="1">
      <c r="A107" s="12"/>
      <c r="B107" s="186"/>
      <c r="C107" s="187"/>
      <c r="D107" s="188" t="s">
        <v>72</v>
      </c>
      <c r="E107" s="200" t="s">
        <v>81</v>
      </c>
      <c r="F107" s="200" t="s">
        <v>132</v>
      </c>
      <c r="G107" s="187"/>
      <c r="H107" s="187"/>
      <c r="I107" s="190"/>
      <c r="J107" s="201">
        <f>BK107</f>
        <v>0</v>
      </c>
      <c r="K107" s="187"/>
      <c r="L107" s="192"/>
      <c r="M107" s="193"/>
      <c r="N107" s="194"/>
      <c r="O107" s="194"/>
      <c r="P107" s="195">
        <f>SUM(P108:P138)</f>
        <v>0</v>
      </c>
      <c r="Q107" s="194"/>
      <c r="R107" s="195">
        <f>SUM(R108:R138)</f>
        <v>0</v>
      </c>
      <c r="S107" s="194"/>
      <c r="T107" s="196">
        <f>SUM(T108:T138)</f>
        <v>32.280479999999997</v>
      </c>
      <c r="U107" s="12"/>
      <c r="V107" s="12"/>
      <c r="W107" s="12"/>
      <c r="X107" s="12"/>
      <c r="Y107" s="12"/>
      <c r="Z107" s="12"/>
      <c r="AA107" s="12"/>
      <c r="AB107" s="12"/>
      <c r="AC107" s="12"/>
      <c r="AD107" s="12"/>
      <c r="AE107" s="12"/>
      <c r="AR107" s="197" t="s">
        <v>81</v>
      </c>
      <c r="AT107" s="198" t="s">
        <v>72</v>
      </c>
      <c r="AU107" s="198" t="s">
        <v>81</v>
      </c>
      <c r="AY107" s="197" t="s">
        <v>131</v>
      </c>
      <c r="BK107" s="199">
        <f>SUM(BK108:BK138)</f>
        <v>0</v>
      </c>
    </row>
    <row r="108" s="2" customFormat="1" ht="44.25" customHeight="1">
      <c r="A108" s="39"/>
      <c r="B108" s="40"/>
      <c r="C108" s="202" t="s">
        <v>81</v>
      </c>
      <c r="D108" s="202" t="s">
        <v>133</v>
      </c>
      <c r="E108" s="203" t="s">
        <v>134</v>
      </c>
      <c r="F108" s="204" t="s">
        <v>135</v>
      </c>
      <c r="G108" s="205" t="s">
        <v>136</v>
      </c>
      <c r="H108" s="206">
        <v>74.207999999999998</v>
      </c>
      <c r="I108" s="207"/>
      <c r="J108" s="208">
        <f>ROUND(I108*H108,2)</f>
        <v>0</v>
      </c>
      <c r="K108" s="209"/>
      <c r="L108" s="45"/>
      <c r="M108" s="210" t="s">
        <v>19</v>
      </c>
      <c r="N108" s="211" t="s">
        <v>45</v>
      </c>
      <c r="O108" s="85"/>
      <c r="P108" s="212">
        <f>O108*H108</f>
        <v>0</v>
      </c>
      <c r="Q108" s="212">
        <v>0</v>
      </c>
      <c r="R108" s="212">
        <f>Q108*H108</f>
        <v>0</v>
      </c>
      <c r="S108" s="212">
        <v>0.255</v>
      </c>
      <c r="T108" s="213">
        <f>S108*H108</f>
        <v>18.92304</v>
      </c>
      <c r="U108" s="39"/>
      <c r="V108" s="39"/>
      <c r="W108" s="39"/>
      <c r="X108" s="39"/>
      <c r="Y108" s="39"/>
      <c r="Z108" s="39"/>
      <c r="AA108" s="39"/>
      <c r="AB108" s="39"/>
      <c r="AC108" s="39"/>
      <c r="AD108" s="39"/>
      <c r="AE108" s="39"/>
      <c r="AR108" s="214" t="s">
        <v>137</v>
      </c>
      <c r="AT108" s="214" t="s">
        <v>133</v>
      </c>
      <c r="AU108" s="214" t="s">
        <v>138</v>
      </c>
      <c r="AY108" s="18" t="s">
        <v>131</v>
      </c>
      <c r="BE108" s="215">
        <f>IF(N108="základní",J108,0)</f>
        <v>0</v>
      </c>
      <c r="BF108" s="215">
        <f>IF(N108="snížená",J108,0)</f>
        <v>0</v>
      </c>
      <c r="BG108" s="215">
        <f>IF(N108="zákl. přenesená",J108,0)</f>
        <v>0</v>
      </c>
      <c r="BH108" s="215">
        <f>IF(N108="sníž. přenesená",J108,0)</f>
        <v>0</v>
      </c>
      <c r="BI108" s="215">
        <f>IF(N108="nulová",J108,0)</f>
        <v>0</v>
      </c>
      <c r="BJ108" s="18" t="s">
        <v>138</v>
      </c>
      <c r="BK108" s="215">
        <f>ROUND(I108*H108,2)</f>
        <v>0</v>
      </c>
      <c r="BL108" s="18" t="s">
        <v>137</v>
      </c>
      <c r="BM108" s="214" t="s">
        <v>139</v>
      </c>
    </row>
    <row r="109" s="2" customFormat="1">
      <c r="A109" s="39"/>
      <c r="B109" s="40"/>
      <c r="C109" s="41"/>
      <c r="D109" s="216" t="s">
        <v>140</v>
      </c>
      <c r="E109" s="41"/>
      <c r="F109" s="217" t="s">
        <v>141</v>
      </c>
      <c r="G109" s="41"/>
      <c r="H109" s="41"/>
      <c r="I109" s="218"/>
      <c r="J109" s="41"/>
      <c r="K109" s="41"/>
      <c r="L109" s="45"/>
      <c r="M109" s="219"/>
      <c r="N109" s="220"/>
      <c r="O109" s="85"/>
      <c r="P109" s="85"/>
      <c r="Q109" s="85"/>
      <c r="R109" s="85"/>
      <c r="S109" s="85"/>
      <c r="T109" s="86"/>
      <c r="U109" s="39"/>
      <c r="V109" s="39"/>
      <c r="W109" s="39"/>
      <c r="X109" s="39"/>
      <c r="Y109" s="39"/>
      <c r="Z109" s="39"/>
      <c r="AA109" s="39"/>
      <c r="AB109" s="39"/>
      <c r="AC109" s="39"/>
      <c r="AD109" s="39"/>
      <c r="AE109" s="39"/>
      <c r="AT109" s="18" t="s">
        <v>140</v>
      </c>
      <c r="AU109" s="18" t="s">
        <v>138</v>
      </c>
    </row>
    <row r="110" s="13" customFormat="1">
      <c r="A110" s="13"/>
      <c r="B110" s="221"/>
      <c r="C110" s="222"/>
      <c r="D110" s="216" t="s">
        <v>142</v>
      </c>
      <c r="E110" s="223" t="s">
        <v>19</v>
      </c>
      <c r="F110" s="224" t="s">
        <v>143</v>
      </c>
      <c r="G110" s="222"/>
      <c r="H110" s="223" t="s">
        <v>19</v>
      </c>
      <c r="I110" s="225"/>
      <c r="J110" s="222"/>
      <c r="K110" s="222"/>
      <c r="L110" s="226"/>
      <c r="M110" s="227"/>
      <c r="N110" s="228"/>
      <c r="O110" s="228"/>
      <c r="P110" s="228"/>
      <c r="Q110" s="228"/>
      <c r="R110" s="228"/>
      <c r="S110" s="228"/>
      <c r="T110" s="229"/>
      <c r="U110" s="13"/>
      <c r="V110" s="13"/>
      <c r="W110" s="13"/>
      <c r="X110" s="13"/>
      <c r="Y110" s="13"/>
      <c r="Z110" s="13"/>
      <c r="AA110" s="13"/>
      <c r="AB110" s="13"/>
      <c r="AC110" s="13"/>
      <c r="AD110" s="13"/>
      <c r="AE110" s="13"/>
      <c r="AT110" s="230" t="s">
        <v>142</v>
      </c>
      <c r="AU110" s="230" t="s">
        <v>138</v>
      </c>
      <c r="AV110" s="13" t="s">
        <v>81</v>
      </c>
      <c r="AW110" s="13" t="s">
        <v>35</v>
      </c>
      <c r="AX110" s="13" t="s">
        <v>73</v>
      </c>
      <c r="AY110" s="230" t="s">
        <v>131</v>
      </c>
    </row>
    <row r="111" s="14" customFormat="1">
      <c r="A111" s="14"/>
      <c r="B111" s="231"/>
      <c r="C111" s="232"/>
      <c r="D111" s="216" t="s">
        <v>142</v>
      </c>
      <c r="E111" s="233" t="s">
        <v>19</v>
      </c>
      <c r="F111" s="234" t="s">
        <v>144</v>
      </c>
      <c r="G111" s="232"/>
      <c r="H111" s="235">
        <v>16.5</v>
      </c>
      <c r="I111" s="236"/>
      <c r="J111" s="232"/>
      <c r="K111" s="232"/>
      <c r="L111" s="237"/>
      <c r="M111" s="238"/>
      <c r="N111" s="239"/>
      <c r="O111" s="239"/>
      <c r="P111" s="239"/>
      <c r="Q111" s="239"/>
      <c r="R111" s="239"/>
      <c r="S111" s="239"/>
      <c r="T111" s="240"/>
      <c r="U111" s="14"/>
      <c r="V111" s="14"/>
      <c r="W111" s="14"/>
      <c r="X111" s="14"/>
      <c r="Y111" s="14"/>
      <c r="Z111" s="14"/>
      <c r="AA111" s="14"/>
      <c r="AB111" s="14"/>
      <c r="AC111" s="14"/>
      <c r="AD111" s="14"/>
      <c r="AE111" s="14"/>
      <c r="AT111" s="241" t="s">
        <v>142</v>
      </c>
      <c r="AU111" s="241" t="s">
        <v>138</v>
      </c>
      <c r="AV111" s="14" t="s">
        <v>138</v>
      </c>
      <c r="AW111" s="14" t="s">
        <v>35</v>
      </c>
      <c r="AX111" s="14" t="s">
        <v>73</v>
      </c>
      <c r="AY111" s="241" t="s">
        <v>131</v>
      </c>
    </row>
    <row r="112" s="14" customFormat="1">
      <c r="A112" s="14"/>
      <c r="B112" s="231"/>
      <c r="C112" s="232"/>
      <c r="D112" s="216" t="s">
        <v>142</v>
      </c>
      <c r="E112" s="233" t="s">
        <v>19</v>
      </c>
      <c r="F112" s="234" t="s">
        <v>145</v>
      </c>
      <c r="G112" s="232"/>
      <c r="H112" s="235">
        <v>11.699999999999999</v>
      </c>
      <c r="I112" s="236"/>
      <c r="J112" s="232"/>
      <c r="K112" s="232"/>
      <c r="L112" s="237"/>
      <c r="M112" s="238"/>
      <c r="N112" s="239"/>
      <c r="O112" s="239"/>
      <c r="P112" s="239"/>
      <c r="Q112" s="239"/>
      <c r="R112" s="239"/>
      <c r="S112" s="239"/>
      <c r="T112" s="240"/>
      <c r="U112" s="14"/>
      <c r="V112" s="14"/>
      <c r="W112" s="14"/>
      <c r="X112" s="14"/>
      <c r="Y112" s="14"/>
      <c r="Z112" s="14"/>
      <c r="AA112" s="14"/>
      <c r="AB112" s="14"/>
      <c r="AC112" s="14"/>
      <c r="AD112" s="14"/>
      <c r="AE112" s="14"/>
      <c r="AT112" s="241" t="s">
        <v>142</v>
      </c>
      <c r="AU112" s="241" t="s">
        <v>138</v>
      </c>
      <c r="AV112" s="14" t="s">
        <v>138</v>
      </c>
      <c r="AW112" s="14" t="s">
        <v>35</v>
      </c>
      <c r="AX112" s="14" t="s">
        <v>73</v>
      </c>
      <c r="AY112" s="241" t="s">
        <v>131</v>
      </c>
    </row>
    <row r="113" s="14" customFormat="1">
      <c r="A113" s="14"/>
      <c r="B113" s="231"/>
      <c r="C113" s="232"/>
      <c r="D113" s="216" t="s">
        <v>142</v>
      </c>
      <c r="E113" s="233" t="s">
        <v>19</v>
      </c>
      <c r="F113" s="234" t="s">
        <v>146</v>
      </c>
      <c r="G113" s="232"/>
      <c r="H113" s="235">
        <v>43.140000000000001</v>
      </c>
      <c r="I113" s="236"/>
      <c r="J113" s="232"/>
      <c r="K113" s="232"/>
      <c r="L113" s="237"/>
      <c r="M113" s="238"/>
      <c r="N113" s="239"/>
      <c r="O113" s="239"/>
      <c r="P113" s="239"/>
      <c r="Q113" s="239"/>
      <c r="R113" s="239"/>
      <c r="S113" s="239"/>
      <c r="T113" s="240"/>
      <c r="U113" s="14"/>
      <c r="V113" s="14"/>
      <c r="W113" s="14"/>
      <c r="X113" s="14"/>
      <c r="Y113" s="14"/>
      <c r="Z113" s="14"/>
      <c r="AA113" s="14"/>
      <c r="AB113" s="14"/>
      <c r="AC113" s="14"/>
      <c r="AD113" s="14"/>
      <c r="AE113" s="14"/>
      <c r="AT113" s="241" t="s">
        <v>142</v>
      </c>
      <c r="AU113" s="241" t="s">
        <v>138</v>
      </c>
      <c r="AV113" s="14" t="s">
        <v>138</v>
      </c>
      <c r="AW113" s="14" t="s">
        <v>35</v>
      </c>
      <c r="AX113" s="14" t="s">
        <v>73</v>
      </c>
      <c r="AY113" s="241" t="s">
        <v>131</v>
      </c>
    </row>
    <row r="114" s="14" customFormat="1">
      <c r="A114" s="14"/>
      <c r="B114" s="231"/>
      <c r="C114" s="232"/>
      <c r="D114" s="216" t="s">
        <v>142</v>
      </c>
      <c r="E114" s="233" t="s">
        <v>19</v>
      </c>
      <c r="F114" s="234" t="s">
        <v>147</v>
      </c>
      <c r="G114" s="232"/>
      <c r="H114" s="235">
        <v>2.8679999999999999</v>
      </c>
      <c r="I114" s="236"/>
      <c r="J114" s="232"/>
      <c r="K114" s="232"/>
      <c r="L114" s="237"/>
      <c r="M114" s="238"/>
      <c r="N114" s="239"/>
      <c r="O114" s="239"/>
      <c r="P114" s="239"/>
      <c r="Q114" s="239"/>
      <c r="R114" s="239"/>
      <c r="S114" s="239"/>
      <c r="T114" s="240"/>
      <c r="U114" s="14"/>
      <c r="V114" s="14"/>
      <c r="W114" s="14"/>
      <c r="X114" s="14"/>
      <c r="Y114" s="14"/>
      <c r="Z114" s="14"/>
      <c r="AA114" s="14"/>
      <c r="AB114" s="14"/>
      <c r="AC114" s="14"/>
      <c r="AD114" s="14"/>
      <c r="AE114" s="14"/>
      <c r="AT114" s="241" t="s">
        <v>142</v>
      </c>
      <c r="AU114" s="241" t="s">
        <v>138</v>
      </c>
      <c r="AV114" s="14" t="s">
        <v>138</v>
      </c>
      <c r="AW114" s="14" t="s">
        <v>35</v>
      </c>
      <c r="AX114" s="14" t="s">
        <v>73</v>
      </c>
      <c r="AY114" s="241" t="s">
        <v>131</v>
      </c>
    </row>
    <row r="115" s="15" customFormat="1">
      <c r="A115" s="15"/>
      <c r="B115" s="242"/>
      <c r="C115" s="243"/>
      <c r="D115" s="216" t="s">
        <v>142</v>
      </c>
      <c r="E115" s="244" t="s">
        <v>19</v>
      </c>
      <c r="F115" s="245" t="s">
        <v>148</v>
      </c>
      <c r="G115" s="243"/>
      <c r="H115" s="246">
        <v>74.207999999999998</v>
      </c>
      <c r="I115" s="247"/>
      <c r="J115" s="243"/>
      <c r="K115" s="243"/>
      <c r="L115" s="248"/>
      <c r="M115" s="249"/>
      <c r="N115" s="250"/>
      <c r="O115" s="250"/>
      <c r="P115" s="250"/>
      <c r="Q115" s="250"/>
      <c r="R115" s="250"/>
      <c r="S115" s="250"/>
      <c r="T115" s="251"/>
      <c r="U115" s="15"/>
      <c r="V115" s="15"/>
      <c r="W115" s="15"/>
      <c r="X115" s="15"/>
      <c r="Y115" s="15"/>
      <c r="Z115" s="15"/>
      <c r="AA115" s="15"/>
      <c r="AB115" s="15"/>
      <c r="AC115" s="15"/>
      <c r="AD115" s="15"/>
      <c r="AE115" s="15"/>
      <c r="AT115" s="252" t="s">
        <v>142</v>
      </c>
      <c r="AU115" s="252" t="s">
        <v>138</v>
      </c>
      <c r="AV115" s="15" t="s">
        <v>137</v>
      </c>
      <c r="AW115" s="15" t="s">
        <v>35</v>
      </c>
      <c r="AX115" s="15" t="s">
        <v>81</v>
      </c>
      <c r="AY115" s="252" t="s">
        <v>131</v>
      </c>
    </row>
    <row r="116" s="2" customFormat="1" ht="33" customHeight="1">
      <c r="A116" s="39"/>
      <c r="B116" s="40"/>
      <c r="C116" s="202" t="s">
        <v>138</v>
      </c>
      <c r="D116" s="202" t="s">
        <v>133</v>
      </c>
      <c r="E116" s="203" t="s">
        <v>149</v>
      </c>
      <c r="F116" s="204" t="s">
        <v>150</v>
      </c>
      <c r="G116" s="205" t="s">
        <v>136</v>
      </c>
      <c r="H116" s="206">
        <v>74.207999999999998</v>
      </c>
      <c r="I116" s="207"/>
      <c r="J116" s="208">
        <f>ROUND(I116*H116,2)</f>
        <v>0</v>
      </c>
      <c r="K116" s="209"/>
      <c r="L116" s="45"/>
      <c r="M116" s="210" t="s">
        <v>19</v>
      </c>
      <c r="N116" s="211" t="s">
        <v>45</v>
      </c>
      <c r="O116" s="85"/>
      <c r="P116" s="212">
        <f>O116*H116</f>
        <v>0</v>
      </c>
      <c r="Q116" s="212">
        <v>0</v>
      </c>
      <c r="R116" s="212">
        <f>Q116*H116</f>
        <v>0</v>
      </c>
      <c r="S116" s="212">
        <v>0.17999999999999999</v>
      </c>
      <c r="T116" s="213">
        <f>S116*H116</f>
        <v>13.357439999999999</v>
      </c>
      <c r="U116" s="39"/>
      <c r="V116" s="39"/>
      <c r="W116" s="39"/>
      <c r="X116" s="39"/>
      <c r="Y116" s="39"/>
      <c r="Z116" s="39"/>
      <c r="AA116" s="39"/>
      <c r="AB116" s="39"/>
      <c r="AC116" s="39"/>
      <c r="AD116" s="39"/>
      <c r="AE116" s="39"/>
      <c r="AR116" s="214" t="s">
        <v>137</v>
      </c>
      <c r="AT116" s="214" t="s">
        <v>133</v>
      </c>
      <c r="AU116" s="214" t="s">
        <v>138</v>
      </c>
      <c r="AY116" s="18" t="s">
        <v>131</v>
      </c>
      <c r="BE116" s="215">
        <f>IF(N116="základní",J116,0)</f>
        <v>0</v>
      </c>
      <c r="BF116" s="215">
        <f>IF(N116="snížená",J116,0)</f>
        <v>0</v>
      </c>
      <c r="BG116" s="215">
        <f>IF(N116="zákl. přenesená",J116,0)</f>
        <v>0</v>
      </c>
      <c r="BH116" s="215">
        <f>IF(N116="sníž. přenesená",J116,0)</f>
        <v>0</v>
      </c>
      <c r="BI116" s="215">
        <f>IF(N116="nulová",J116,0)</f>
        <v>0</v>
      </c>
      <c r="BJ116" s="18" t="s">
        <v>138</v>
      </c>
      <c r="BK116" s="215">
        <f>ROUND(I116*H116,2)</f>
        <v>0</v>
      </c>
      <c r="BL116" s="18" t="s">
        <v>137</v>
      </c>
      <c r="BM116" s="214" t="s">
        <v>151</v>
      </c>
    </row>
    <row r="117" s="2" customFormat="1">
      <c r="A117" s="39"/>
      <c r="B117" s="40"/>
      <c r="C117" s="41"/>
      <c r="D117" s="216" t="s">
        <v>140</v>
      </c>
      <c r="E117" s="41"/>
      <c r="F117" s="217" t="s">
        <v>152</v>
      </c>
      <c r="G117" s="41"/>
      <c r="H117" s="41"/>
      <c r="I117" s="218"/>
      <c r="J117" s="41"/>
      <c r="K117" s="41"/>
      <c r="L117" s="45"/>
      <c r="M117" s="219"/>
      <c r="N117" s="220"/>
      <c r="O117" s="85"/>
      <c r="P117" s="85"/>
      <c r="Q117" s="85"/>
      <c r="R117" s="85"/>
      <c r="S117" s="85"/>
      <c r="T117" s="86"/>
      <c r="U117" s="39"/>
      <c r="V117" s="39"/>
      <c r="W117" s="39"/>
      <c r="X117" s="39"/>
      <c r="Y117" s="39"/>
      <c r="Z117" s="39"/>
      <c r="AA117" s="39"/>
      <c r="AB117" s="39"/>
      <c r="AC117" s="39"/>
      <c r="AD117" s="39"/>
      <c r="AE117" s="39"/>
      <c r="AT117" s="18" t="s">
        <v>140</v>
      </c>
      <c r="AU117" s="18" t="s">
        <v>138</v>
      </c>
    </row>
    <row r="118" s="2" customFormat="1" ht="21.75" customHeight="1">
      <c r="A118" s="39"/>
      <c r="B118" s="40"/>
      <c r="C118" s="202" t="s">
        <v>153</v>
      </c>
      <c r="D118" s="202" t="s">
        <v>133</v>
      </c>
      <c r="E118" s="203" t="s">
        <v>154</v>
      </c>
      <c r="F118" s="204" t="s">
        <v>155</v>
      </c>
      <c r="G118" s="205" t="s">
        <v>156</v>
      </c>
      <c r="H118" s="206">
        <v>58.932000000000002</v>
      </c>
      <c r="I118" s="207"/>
      <c r="J118" s="208">
        <f>ROUND(I118*H118,2)</f>
        <v>0</v>
      </c>
      <c r="K118" s="209"/>
      <c r="L118" s="45"/>
      <c r="M118" s="210" t="s">
        <v>19</v>
      </c>
      <c r="N118" s="211" t="s">
        <v>45</v>
      </c>
      <c r="O118" s="85"/>
      <c r="P118" s="212">
        <f>O118*H118</f>
        <v>0</v>
      </c>
      <c r="Q118" s="212">
        <v>0</v>
      </c>
      <c r="R118" s="212">
        <f>Q118*H118</f>
        <v>0</v>
      </c>
      <c r="S118" s="212">
        <v>0</v>
      </c>
      <c r="T118" s="213">
        <f>S118*H118</f>
        <v>0</v>
      </c>
      <c r="U118" s="39"/>
      <c r="V118" s="39"/>
      <c r="W118" s="39"/>
      <c r="X118" s="39"/>
      <c r="Y118" s="39"/>
      <c r="Z118" s="39"/>
      <c r="AA118" s="39"/>
      <c r="AB118" s="39"/>
      <c r="AC118" s="39"/>
      <c r="AD118" s="39"/>
      <c r="AE118" s="39"/>
      <c r="AR118" s="214" t="s">
        <v>137</v>
      </c>
      <c r="AT118" s="214" t="s">
        <v>133</v>
      </c>
      <c r="AU118" s="214" t="s">
        <v>138</v>
      </c>
      <c r="AY118" s="18" t="s">
        <v>131</v>
      </c>
      <c r="BE118" s="215">
        <f>IF(N118="základní",J118,0)</f>
        <v>0</v>
      </c>
      <c r="BF118" s="215">
        <f>IF(N118="snížená",J118,0)</f>
        <v>0</v>
      </c>
      <c r="BG118" s="215">
        <f>IF(N118="zákl. přenesená",J118,0)</f>
        <v>0</v>
      </c>
      <c r="BH118" s="215">
        <f>IF(N118="sníž. přenesená",J118,0)</f>
        <v>0</v>
      </c>
      <c r="BI118" s="215">
        <f>IF(N118="nulová",J118,0)</f>
        <v>0</v>
      </c>
      <c r="BJ118" s="18" t="s">
        <v>138</v>
      </c>
      <c r="BK118" s="215">
        <f>ROUND(I118*H118,2)</f>
        <v>0</v>
      </c>
      <c r="BL118" s="18" t="s">
        <v>137</v>
      </c>
      <c r="BM118" s="214" t="s">
        <v>157</v>
      </c>
    </row>
    <row r="119" s="2" customFormat="1">
      <c r="A119" s="39"/>
      <c r="B119" s="40"/>
      <c r="C119" s="41"/>
      <c r="D119" s="216" t="s">
        <v>140</v>
      </c>
      <c r="E119" s="41"/>
      <c r="F119" s="217" t="s">
        <v>158</v>
      </c>
      <c r="G119" s="41"/>
      <c r="H119" s="41"/>
      <c r="I119" s="218"/>
      <c r="J119" s="41"/>
      <c r="K119" s="41"/>
      <c r="L119" s="45"/>
      <c r="M119" s="219"/>
      <c r="N119" s="220"/>
      <c r="O119" s="85"/>
      <c r="P119" s="85"/>
      <c r="Q119" s="85"/>
      <c r="R119" s="85"/>
      <c r="S119" s="85"/>
      <c r="T119" s="86"/>
      <c r="U119" s="39"/>
      <c r="V119" s="39"/>
      <c r="W119" s="39"/>
      <c r="X119" s="39"/>
      <c r="Y119" s="39"/>
      <c r="Z119" s="39"/>
      <c r="AA119" s="39"/>
      <c r="AB119" s="39"/>
      <c r="AC119" s="39"/>
      <c r="AD119" s="39"/>
      <c r="AE119" s="39"/>
      <c r="AT119" s="18" t="s">
        <v>140</v>
      </c>
      <c r="AU119" s="18" t="s">
        <v>138</v>
      </c>
    </row>
    <row r="120" s="13" customFormat="1">
      <c r="A120" s="13"/>
      <c r="B120" s="221"/>
      <c r="C120" s="222"/>
      <c r="D120" s="216" t="s">
        <v>142</v>
      </c>
      <c r="E120" s="223" t="s">
        <v>19</v>
      </c>
      <c r="F120" s="224" t="s">
        <v>159</v>
      </c>
      <c r="G120" s="222"/>
      <c r="H120" s="223" t="s">
        <v>19</v>
      </c>
      <c r="I120" s="225"/>
      <c r="J120" s="222"/>
      <c r="K120" s="222"/>
      <c r="L120" s="226"/>
      <c r="M120" s="227"/>
      <c r="N120" s="228"/>
      <c r="O120" s="228"/>
      <c r="P120" s="228"/>
      <c r="Q120" s="228"/>
      <c r="R120" s="228"/>
      <c r="S120" s="228"/>
      <c r="T120" s="229"/>
      <c r="U120" s="13"/>
      <c r="V120" s="13"/>
      <c r="W120" s="13"/>
      <c r="X120" s="13"/>
      <c r="Y120" s="13"/>
      <c r="Z120" s="13"/>
      <c r="AA120" s="13"/>
      <c r="AB120" s="13"/>
      <c r="AC120" s="13"/>
      <c r="AD120" s="13"/>
      <c r="AE120" s="13"/>
      <c r="AT120" s="230" t="s">
        <v>142</v>
      </c>
      <c r="AU120" s="230" t="s">
        <v>138</v>
      </c>
      <c r="AV120" s="13" t="s">
        <v>81</v>
      </c>
      <c r="AW120" s="13" t="s">
        <v>35</v>
      </c>
      <c r="AX120" s="13" t="s">
        <v>73</v>
      </c>
      <c r="AY120" s="230" t="s">
        <v>131</v>
      </c>
    </row>
    <row r="121" s="14" customFormat="1">
      <c r="A121" s="14"/>
      <c r="B121" s="231"/>
      <c r="C121" s="232"/>
      <c r="D121" s="216" t="s">
        <v>142</v>
      </c>
      <c r="E121" s="233" t="s">
        <v>19</v>
      </c>
      <c r="F121" s="234" t="s">
        <v>160</v>
      </c>
      <c r="G121" s="232"/>
      <c r="H121" s="235">
        <v>49.823999999999998</v>
      </c>
      <c r="I121" s="236"/>
      <c r="J121" s="232"/>
      <c r="K121" s="232"/>
      <c r="L121" s="237"/>
      <c r="M121" s="238"/>
      <c r="N121" s="239"/>
      <c r="O121" s="239"/>
      <c r="P121" s="239"/>
      <c r="Q121" s="239"/>
      <c r="R121" s="239"/>
      <c r="S121" s="239"/>
      <c r="T121" s="240"/>
      <c r="U121" s="14"/>
      <c r="V121" s="14"/>
      <c r="W121" s="14"/>
      <c r="X121" s="14"/>
      <c r="Y121" s="14"/>
      <c r="Z121" s="14"/>
      <c r="AA121" s="14"/>
      <c r="AB121" s="14"/>
      <c r="AC121" s="14"/>
      <c r="AD121" s="14"/>
      <c r="AE121" s="14"/>
      <c r="AT121" s="241" t="s">
        <v>142</v>
      </c>
      <c r="AU121" s="241" t="s">
        <v>138</v>
      </c>
      <c r="AV121" s="14" t="s">
        <v>138</v>
      </c>
      <c r="AW121" s="14" t="s">
        <v>35</v>
      </c>
      <c r="AX121" s="14" t="s">
        <v>73</v>
      </c>
      <c r="AY121" s="241" t="s">
        <v>131</v>
      </c>
    </row>
    <row r="122" s="14" customFormat="1">
      <c r="A122" s="14"/>
      <c r="B122" s="231"/>
      <c r="C122" s="232"/>
      <c r="D122" s="216" t="s">
        <v>142</v>
      </c>
      <c r="E122" s="233" t="s">
        <v>19</v>
      </c>
      <c r="F122" s="234" t="s">
        <v>161</v>
      </c>
      <c r="G122" s="232"/>
      <c r="H122" s="235">
        <v>7.0199999999999996</v>
      </c>
      <c r="I122" s="236"/>
      <c r="J122" s="232"/>
      <c r="K122" s="232"/>
      <c r="L122" s="237"/>
      <c r="M122" s="238"/>
      <c r="N122" s="239"/>
      <c r="O122" s="239"/>
      <c r="P122" s="239"/>
      <c r="Q122" s="239"/>
      <c r="R122" s="239"/>
      <c r="S122" s="239"/>
      <c r="T122" s="240"/>
      <c r="U122" s="14"/>
      <c r="V122" s="14"/>
      <c r="W122" s="14"/>
      <c r="X122" s="14"/>
      <c r="Y122" s="14"/>
      <c r="Z122" s="14"/>
      <c r="AA122" s="14"/>
      <c r="AB122" s="14"/>
      <c r="AC122" s="14"/>
      <c r="AD122" s="14"/>
      <c r="AE122" s="14"/>
      <c r="AT122" s="241" t="s">
        <v>142</v>
      </c>
      <c r="AU122" s="241" t="s">
        <v>138</v>
      </c>
      <c r="AV122" s="14" t="s">
        <v>138</v>
      </c>
      <c r="AW122" s="14" t="s">
        <v>35</v>
      </c>
      <c r="AX122" s="14" t="s">
        <v>73</v>
      </c>
      <c r="AY122" s="241" t="s">
        <v>131</v>
      </c>
    </row>
    <row r="123" s="14" customFormat="1">
      <c r="A123" s="14"/>
      <c r="B123" s="231"/>
      <c r="C123" s="232"/>
      <c r="D123" s="216" t="s">
        <v>142</v>
      </c>
      <c r="E123" s="233" t="s">
        <v>19</v>
      </c>
      <c r="F123" s="234" t="s">
        <v>162</v>
      </c>
      <c r="G123" s="232"/>
      <c r="H123" s="235">
        <v>2.0880000000000001</v>
      </c>
      <c r="I123" s="236"/>
      <c r="J123" s="232"/>
      <c r="K123" s="232"/>
      <c r="L123" s="237"/>
      <c r="M123" s="238"/>
      <c r="N123" s="239"/>
      <c r="O123" s="239"/>
      <c r="P123" s="239"/>
      <c r="Q123" s="239"/>
      <c r="R123" s="239"/>
      <c r="S123" s="239"/>
      <c r="T123" s="240"/>
      <c r="U123" s="14"/>
      <c r="V123" s="14"/>
      <c r="W123" s="14"/>
      <c r="X123" s="14"/>
      <c r="Y123" s="14"/>
      <c r="Z123" s="14"/>
      <c r="AA123" s="14"/>
      <c r="AB123" s="14"/>
      <c r="AC123" s="14"/>
      <c r="AD123" s="14"/>
      <c r="AE123" s="14"/>
      <c r="AT123" s="241" t="s">
        <v>142</v>
      </c>
      <c r="AU123" s="241" t="s">
        <v>138</v>
      </c>
      <c r="AV123" s="14" t="s">
        <v>138</v>
      </c>
      <c r="AW123" s="14" t="s">
        <v>35</v>
      </c>
      <c r="AX123" s="14" t="s">
        <v>73</v>
      </c>
      <c r="AY123" s="241" t="s">
        <v>131</v>
      </c>
    </row>
    <row r="124" s="15" customFormat="1">
      <c r="A124" s="15"/>
      <c r="B124" s="242"/>
      <c r="C124" s="243"/>
      <c r="D124" s="216" t="s">
        <v>142</v>
      </c>
      <c r="E124" s="244" t="s">
        <v>19</v>
      </c>
      <c r="F124" s="245" t="s">
        <v>148</v>
      </c>
      <c r="G124" s="243"/>
      <c r="H124" s="246">
        <v>58.931999999999995</v>
      </c>
      <c r="I124" s="247"/>
      <c r="J124" s="243"/>
      <c r="K124" s="243"/>
      <c r="L124" s="248"/>
      <c r="M124" s="249"/>
      <c r="N124" s="250"/>
      <c r="O124" s="250"/>
      <c r="P124" s="250"/>
      <c r="Q124" s="250"/>
      <c r="R124" s="250"/>
      <c r="S124" s="250"/>
      <c r="T124" s="251"/>
      <c r="U124" s="15"/>
      <c r="V124" s="15"/>
      <c r="W124" s="15"/>
      <c r="X124" s="15"/>
      <c r="Y124" s="15"/>
      <c r="Z124" s="15"/>
      <c r="AA124" s="15"/>
      <c r="AB124" s="15"/>
      <c r="AC124" s="15"/>
      <c r="AD124" s="15"/>
      <c r="AE124" s="15"/>
      <c r="AT124" s="252" t="s">
        <v>142</v>
      </c>
      <c r="AU124" s="252" t="s">
        <v>138</v>
      </c>
      <c r="AV124" s="15" t="s">
        <v>137</v>
      </c>
      <c r="AW124" s="15" t="s">
        <v>35</v>
      </c>
      <c r="AX124" s="15" t="s">
        <v>81</v>
      </c>
      <c r="AY124" s="252" t="s">
        <v>131</v>
      </c>
    </row>
    <row r="125" s="2" customFormat="1" ht="33" customHeight="1">
      <c r="A125" s="39"/>
      <c r="B125" s="40"/>
      <c r="C125" s="202" t="s">
        <v>137</v>
      </c>
      <c r="D125" s="202" t="s">
        <v>133</v>
      </c>
      <c r="E125" s="203" t="s">
        <v>163</v>
      </c>
      <c r="F125" s="204" t="s">
        <v>164</v>
      </c>
      <c r="G125" s="205" t="s">
        <v>156</v>
      </c>
      <c r="H125" s="206">
        <v>58.932000000000002</v>
      </c>
      <c r="I125" s="207"/>
      <c r="J125" s="208">
        <f>ROUND(I125*H125,2)</f>
        <v>0</v>
      </c>
      <c r="K125" s="209"/>
      <c r="L125" s="45"/>
      <c r="M125" s="210" t="s">
        <v>19</v>
      </c>
      <c r="N125" s="211" t="s">
        <v>45</v>
      </c>
      <c r="O125" s="85"/>
      <c r="P125" s="212">
        <f>O125*H125</f>
        <v>0</v>
      </c>
      <c r="Q125" s="212">
        <v>0</v>
      </c>
      <c r="R125" s="212">
        <f>Q125*H125</f>
        <v>0</v>
      </c>
      <c r="S125" s="212">
        <v>0</v>
      </c>
      <c r="T125" s="213">
        <f>S125*H125</f>
        <v>0</v>
      </c>
      <c r="U125" s="39"/>
      <c r="V125" s="39"/>
      <c r="W125" s="39"/>
      <c r="X125" s="39"/>
      <c r="Y125" s="39"/>
      <c r="Z125" s="39"/>
      <c r="AA125" s="39"/>
      <c r="AB125" s="39"/>
      <c r="AC125" s="39"/>
      <c r="AD125" s="39"/>
      <c r="AE125" s="39"/>
      <c r="AR125" s="214" t="s">
        <v>137</v>
      </c>
      <c r="AT125" s="214" t="s">
        <v>133</v>
      </c>
      <c r="AU125" s="214" t="s">
        <v>138</v>
      </c>
      <c r="AY125" s="18" t="s">
        <v>131</v>
      </c>
      <c r="BE125" s="215">
        <f>IF(N125="základní",J125,0)</f>
        <v>0</v>
      </c>
      <c r="BF125" s="215">
        <f>IF(N125="snížená",J125,0)</f>
        <v>0</v>
      </c>
      <c r="BG125" s="215">
        <f>IF(N125="zákl. přenesená",J125,0)</f>
        <v>0</v>
      </c>
      <c r="BH125" s="215">
        <f>IF(N125="sníž. přenesená",J125,0)</f>
        <v>0</v>
      </c>
      <c r="BI125" s="215">
        <f>IF(N125="nulová",J125,0)</f>
        <v>0</v>
      </c>
      <c r="BJ125" s="18" t="s">
        <v>138</v>
      </c>
      <c r="BK125" s="215">
        <f>ROUND(I125*H125,2)</f>
        <v>0</v>
      </c>
      <c r="BL125" s="18" t="s">
        <v>137</v>
      </c>
      <c r="BM125" s="214" t="s">
        <v>165</v>
      </c>
    </row>
    <row r="126" s="14" customFormat="1">
      <c r="A126" s="14"/>
      <c r="B126" s="231"/>
      <c r="C126" s="232"/>
      <c r="D126" s="216" t="s">
        <v>142</v>
      </c>
      <c r="E126" s="233" t="s">
        <v>19</v>
      </c>
      <c r="F126" s="234" t="s">
        <v>160</v>
      </c>
      <c r="G126" s="232"/>
      <c r="H126" s="235">
        <v>49.823999999999998</v>
      </c>
      <c r="I126" s="236"/>
      <c r="J126" s="232"/>
      <c r="K126" s="232"/>
      <c r="L126" s="237"/>
      <c r="M126" s="238"/>
      <c r="N126" s="239"/>
      <c r="O126" s="239"/>
      <c r="P126" s="239"/>
      <c r="Q126" s="239"/>
      <c r="R126" s="239"/>
      <c r="S126" s="239"/>
      <c r="T126" s="240"/>
      <c r="U126" s="14"/>
      <c r="V126" s="14"/>
      <c r="W126" s="14"/>
      <c r="X126" s="14"/>
      <c r="Y126" s="14"/>
      <c r="Z126" s="14"/>
      <c r="AA126" s="14"/>
      <c r="AB126" s="14"/>
      <c r="AC126" s="14"/>
      <c r="AD126" s="14"/>
      <c r="AE126" s="14"/>
      <c r="AT126" s="241" t="s">
        <v>142</v>
      </c>
      <c r="AU126" s="241" t="s">
        <v>138</v>
      </c>
      <c r="AV126" s="14" t="s">
        <v>138</v>
      </c>
      <c r="AW126" s="14" t="s">
        <v>35</v>
      </c>
      <c r="AX126" s="14" t="s">
        <v>73</v>
      </c>
      <c r="AY126" s="241" t="s">
        <v>131</v>
      </c>
    </row>
    <row r="127" s="14" customFormat="1">
      <c r="A127" s="14"/>
      <c r="B127" s="231"/>
      <c r="C127" s="232"/>
      <c r="D127" s="216" t="s">
        <v>142</v>
      </c>
      <c r="E127" s="233" t="s">
        <v>19</v>
      </c>
      <c r="F127" s="234" t="s">
        <v>161</v>
      </c>
      <c r="G127" s="232"/>
      <c r="H127" s="235">
        <v>7.0199999999999996</v>
      </c>
      <c r="I127" s="236"/>
      <c r="J127" s="232"/>
      <c r="K127" s="232"/>
      <c r="L127" s="237"/>
      <c r="M127" s="238"/>
      <c r="N127" s="239"/>
      <c r="O127" s="239"/>
      <c r="P127" s="239"/>
      <c r="Q127" s="239"/>
      <c r="R127" s="239"/>
      <c r="S127" s="239"/>
      <c r="T127" s="240"/>
      <c r="U127" s="14"/>
      <c r="V127" s="14"/>
      <c r="W127" s="14"/>
      <c r="X127" s="14"/>
      <c r="Y127" s="14"/>
      <c r="Z127" s="14"/>
      <c r="AA127" s="14"/>
      <c r="AB127" s="14"/>
      <c r="AC127" s="14"/>
      <c r="AD127" s="14"/>
      <c r="AE127" s="14"/>
      <c r="AT127" s="241" t="s">
        <v>142</v>
      </c>
      <c r="AU127" s="241" t="s">
        <v>138</v>
      </c>
      <c r="AV127" s="14" t="s">
        <v>138</v>
      </c>
      <c r="AW127" s="14" t="s">
        <v>35</v>
      </c>
      <c r="AX127" s="14" t="s">
        <v>73</v>
      </c>
      <c r="AY127" s="241" t="s">
        <v>131</v>
      </c>
    </row>
    <row r="128" s="14" customFormat="1">
      <c r="A128" s="14"/>
      <c r="B128" s="231"/>
      <c r="C128" s="232"/>
      <c r="D128" s="216" t="s">
        <v>142</v>
      </c>
      <c r="E128" s="233" t="s">
        <v>19</v>
      </c>
      <c r="F128" s="234" t="s">
        <v>162</v>
      </c>
      <c r="G128" s="232"/>
      <c r="H128" s="235">
        <v>2.0880000000000001</v>
      </c>
      <c r="I128" s="236"/>
      <c r="J128" s="232"/>
      <c r="K128" s="232"/>
      <c r="L128" s="237"/>
      <c r="M128" s="238"/>
      <c r="N128" s="239"/>
      <c r="O128" s="239"/>
      <c r="P128" s="239"/>
      <c r="Q128" s="239"/>
      <c r="R128" s="239"/>
      <c r="S128" s="239"/>
      <c r="T128" s="240"/>
      <c r="U128" s="14"/>
      <c r="V128" s="14"/>
      <c r="W128" s="14"/>
      <c r="X128" s="14"/>
      <c r="Y128" s="14"/>
      <c r="Z128" s="14"/>
      <c r="AA128" s="14"/>
      <c r="AB128" s="14"/>
      <c r="AC128" s="14"/>
      <c r="AD128" s="14"/>
      <c r="AE128" s="14"/>
      <c r="AT128" s="241" t="s">
        <v>142</v>
      </c>
      <c r="AU128" s="241" t="s">
        <v>138</v>
      </c>
      <c r="AV128" s="14" t="s">
        <v>138</v>
      </c>
      <c r="AW128" s="14" t="s">
        <v>35</v>
      </c>
      <c r="AX128" s="14" t="s">
        <v>73</v>
      </c>
      <c r="AY128" s="241" t="s">
        <v>131</v>
      </c>
    </row>
    <row r="129" s="15" customFormat="1">
      <c r="A129" s="15"/>
      <c r="B129" s="242"/>
      <c r="C129" s="243"/>
      <c r="D129" s="216" t="s">
        <v>142</v>
      </c>
      <c r="E129" s="244" t="s">
        <v>19</v>
      </c>
      <c r="F129" s="245" t="s">
        <v>148</v>
      </c>
      <c r="G129" s="243"/>
      <c r="H129" s="246">
        <v>58.931999999999995</v>
      </c>
      <c r="I129" s="247"/>
      <c r="J129" s="243"/>
      <c r="K129" s="243"/>
      <c r="L129" s="248"/>
      <c r="M129" s="249"/>
      <c r="N129" s="250"/>
      <c r="O129" s="250"/>
      <c r="P129" s="250"/>
      <c r="Q129" s="250"/>
      <c r="R129" s="250"/>
      <c r="S129" s="250"/>
      <c r="T129" s="251"/>
      <c r="U129" s="15"/>
      <c r="V129" s="15"/>
      <c r="W129" s="15"/>
      <c r="X129" s="15"/>
      <c r="Y129" s="15"/>
      <c r="Z129" s="15"/>
      <c r="AA129" s="15"/>
      <c r="AB129" s="15"/>
      <c r="AC129" s="15"/>
      <c r="AD129" s="15"/>
      <c r="AE129" s="15"/>
      <c r="AT129" s="252" t="s">
        <v>142</v>
      </c>
      <c r="AU129" s="252" t="s">
        <v>138</v>
      </c>
      <c r="AV129" s="15" t="s">
        <v>137</v>
      </c>
      <c r="AW129" s="15" t="s">
        <v>35</v>
      </c>
      <c r="AX129" s="15" t="s">
        <v>81</v>
      </c>
      <c r="AY129" s="252" t="s">
        <v>131</v>
      </c>
    </row>
    <row r="130" s="2" customFormat="1" ht="21.75" customHeight="1">
      <c r="A130" s="39"/>
      <c r="B130" s="40"/>
      <c r="C130" s="202" t="s">
        <v>166</v>
      </c>
      <c r="D130" s="202" t="s">
        <v>133</v>
      </c>
      <c r="E130" s="203" t="s">
        <v>167</v>
      </c>
      <c r="F130" s="204" t="s">
        <v>168</v>
      </c>
      <c r="G130" s="205" t="s">
        <v>169</v>
      </c>
      <c r="H130" s="206">
        <v>106.078</v>
      </c>
      <c r="I130" s="207"/>
      <c r="J130" s="208">
        <f>ROUND(I130*H130,2)</f>
        <v>0</v>
      </c>
      <c r="K130" s="209"/>
      <c r="L130" s="45"/>
      <c r="M130" s="210" t="s">
        <v>19</v>
      </c>
      <c r="N130" s="211" t="s">
        <v>45</v>
      </c>
      <c r="O130" s="85"/>
      <c r="P130" s="212">
        <f>O130*H130</f>
        <v>0</v>
      </c>
      <c r="Q130" s="212">
        <v>0</v>
      </c>
      <c r="R130" s="212">
        <f>Q130*H130</f>
        <v>0</v>
      </c>
      <c r="S130" s="212">
        <v>0</v>
      </c>
      <c r="T130" s="213">
        <f>S130*H130</f>
        <v>0</v>
      </c>
      <c r="U130" s="39"/>
      <c r="V130" s="39"/>
      <c r="W130" s="39"/>
      <c r="X130" s="39"/>
      <c r="Y130" s="39"/>
      <c r="Z130" s="39"/>
      <c r="AA130" s="39"/>
      <c r="AB130" s="39"/>
      <c r="AC130" s="39"/>
      <c r="AD130" s="39"/>
      <c r="AE130" s="39"/>
      <c r="AR130" s="214" t="s">
        <v>137</v>
      </c>
      <c r="AT130" s="214" t="s">
        <v>133</v>
      </c>
      <c r="AU130" s="214" t="s">
        <v>138</v>
      </c>
      <c r="AY130" s="18" t="s">
        <v>131</v>
      </c>
      <c r="BE130" s="215">
        <f>IF(N130="základní",J130,0)</f>
        <v>0</v>
      </c>
      <c r="BF130" s="215">
        <f>IF(N130="snížená",J130,0)</f>
        <v>0</v>
      </c>
      <c r="BG130" s="215">
        <f>IF(N130="zákl. přenesená",J130,0)</f>
        <v>0</v>
      </c>
      <c r="BH130" s="215">
        <f>IF(N130="sníž. přenesená",J130,0)</f>
        <v>0</v>
      </c>
      <c r="BI130" s="215">
        <f>IF(N130="nulová",J130,0)</f>
        <v>0</v>
      </c>
      <c r="BJ130" s="18" t="s">
        <v>138</v>
      </c>
      <c r="BK130" s="215">
        <f>ROUND(I130*H130,2)</f>
        <v>0</v>
      </c>
      <c r="BL130" s="18" t="s">
        <v>137</v>
      </c>
      <c r="BM130" s="214" t="s">
        <v>170</v>
      </c>
    </row>
    <row r="131" s="2" customFormat="1">
      <c r="A131" s="39"/>
      <c r="B131" s="40"/>
      <c r="C131" s="41"/>
      <c r="D131" s="216" t="s">
        <v>140</v>
      </c>
      <c r="E131" s="41"/>
      <c r="F131" s="217" t="s">
        <v>171</v>
      </c>
      <c r="G131" s="41"/>
      <c r="H131" s="41"/>
      <c r="I131" s="218"/>
      <c r="J131" s="41"/>
      <c r="K131" s="41"/>
      <c r="L131" s="45"/>
      <c r="M131" s="219"/>
      <c r="N131" s="220"/>
      <c r="O131" s="85"/>
      <c r="P131" s="85"/>
      <c r="Q131" s="85"/>
      <c r="R131" s="85"/>
      <c r="S131" s="85"/>
      <c r="T131" s="86"/>
      <c r="U131" s="39"/>
      <c r="V131" s="39"/>
      <c r="W131" s="39"/>
      <c r="X131" s="39"/>
      <c r="Y131" s="39"/>
      <c r="Z131" s="39"/>
      <c r="AA131" s="39"/>
      <c r="AB131" s="39"/>
      <c r="AC131" s="39"/>
      <c r="AD131" s="39"/>
      <c r="AE131" s="39"/>
      <c r="AT131" s="18" t="s">
        <v>140</v>
      </c>
      <c r="AU131" s="18" t="s">
        <v>138</v>
      </c>
    </row>
    <row r="132" s="14" customFormat="1">
      <c r="A132" s="14"/>
      <c r="B132" s="231"/>
      <c r="C132" s="232"/>
      <c r="D132" s="216" t="s">
        <v>142</v>
      </c>
      <c r="E132" s="233" t="s">
        <v>19</v>
      </c>
      <c r="F132" s="234" t="s">
        <v>172</v>
      </c>
      <c r="G132" s="232"/>
      <c r="H132" s="235">
        <v>106.078</v>
      </c>
      <c r="I132" s="236"/>
      <c r="J132" s="232"/>
      <c r="K132" s="232"/>
      <c r="L132" s="237"/>
      <c r="M132" s="238"/>
      <c r="N132" s="239"/>
      <c r="O132" s="239"/>
      <c r="P132" s="239"/>
      <c r="Q132" s="239"/>
      <c r="R132" s="239"/>
      <c r="S132" s="239"/>
      <c r="T132" s="240"/>
      <c r="U132" s="14"/>
      <c r="V132" s="14"/>
      <c r="W132" s="14"/>
      <c r="X132" s="14"/>
      <c r="Y132" s="14"/>
      <c r="Z132" s="14"/>
      <c r="AA132" s="14"/>
      <c r="AB132" s="14"/>
      <c r="AC132" s="14"/>
      <c r="AD132" s="14"/>
      <c r="AE132" s="14"/>
      <c r="AT132" s="241" t="s">
        <v>142</v>
      </c>
      <c r="AU132" s="241" t="s">
        <v>138</v>
      </c>
      <c r="AV132" s="14" t="s">
        <v>138</v>
      </c>
      <c r="AW132" s="14" t="s">
        <v>35</v>
      </c>
      <c r="AX132" s="14" t="s">
        <v>81</v>
      </c>
      <c r="AY132" s="241" t="s">
        <v>131</v>
      </c>
    </row>
    <row r="133" s="2" customFormat="1" ht="21.75" customHeight="1">
      <c r="A133" s="39"/>
      <c r="B133" s="40"/>
      <c r="C133" s="202" t="s">
        <v>173</v>
      </c>
      <c r="D133" s="202" t="s">
        <v>133</v>
      </c>
      <c r="E133" s="203" t="s">
        <v>174</v>
      </c>
      <c r="F133" s="204" t="s">
        <v>175</v>
      </c>
      <c r="G133" s="205" t="s">
        <v>156</v>
      </c>
      <c r="H133" s="206">
        <v>58.932000000000002</v>
      </c>
      <c r="I133" s="207"/>
      <c r="J133" s="208">
        <f>ROUND(I133*H133,2)</f>
        <v>0</v>
      </c>
      <c r="K133" s="209"/>
      <c r="L133" s="45"/>
      <c r="M133" s="210" t="s">
        <v>19</v>
      </c>
      <c r="N133" s="211" t="s">
        <v>45</v>
      </c>
      <c r="O133" s="85"/>
      <c r="P133" s="212">
        <f>O133*H133</f>
        <v>0</v>
      </c>
      <c r="Q133" s="212">
        <v>0</v>
      </c>
      <c r="R133" s="212">
        <f>Q133*H133</f>
        <v>0</v>
      </c>
      <c r="S133" s="212">
        <v>0</v>
      </c>
      <c r="T133" s="213">
        <f>S133*H133</f>
        <v>0</v>
      </c>
      <c r="U133" s="39"/>
      <c r="V133" s="39"/>
      <c r="W133" s="39"/>
      <c r="X133" s="39"/>
      <c r="Y133" s="39"/>
      <c r="Z133" s="39"/>
      <c r="AA133" s="39"/>
      <c r="AB133" s="39"/>
      <c r="AC133" s="39"/>
      <c r="AD133" s="39"/>
      <c r="AE133" s="39"/>
      <c r="AR133" s="214" t="s">
        <v>137</v>
      </c>
      <c r="AT133" s="214" t="s">
        <v>133</v>
      </c>
      <c r="AU133" s="214" t="s">
        <v>138</v>
      </c>
      <c r="AY133" s="18" t="s">
        <v>131</v>
      </c>
      <c r="BE133" s="215">
        <f>IF(N133="základní",J133,0)</f>
        <v>0</v>
      </c>
      <c r="BF133" s="215">
        <f>IF(N133="snížená",J133,0)</f>
        <v>0</v>
      </c>
      <c r="BG133" s="215">
        <f>IF(N133="zákl. přenesená",J133,0)</f>
        <v>0</v>
      </c>
      <c r="BH133" s="215">
        <f>IF(N133="sníž. přenesená",J133,0)</f>
        <v>0</v>
      </c>
      <c r="BI133" s="215">
        <f>IF(N133="nulová",J133,0)</f>
        <v>0</v>
      </c>
      <c r="BJ133" s="18" t="s">
        <v>138</v>
      </c>
      <c r="BK133" s="215">
        <f>ROUND(I133*H133,2)</f>
        <v>0</v>
      </c>
      <c r="BL133" s="18" t="s">
        <v>137</v>
      </c>
      <c r="BM133" s="214" t="s">
        <v>176</v>
      </c>
    </row>
    <row r="134" s="2" customFormat="1">
      <c r="A134" s="39"/>
      <c r="B134" s="40"/>
      <c r="C134" s="41"/>
      <c r="D134" s="216" t="s">
        <v>140</v>
      </c>
      <c r="E134" s="41"/>
      <c r="F134" s="217" t="s">
        <v>177</v>
      </c>
      <c r="G134" s="41"/>
      <c r="H134" s="41"/>
      <c r="I134" s="218"/>
      <c r="J134" s="41"/>
      <c r="K134" s="41"/>
      <c r="L134" s="45"/>
      <c r="M134" s="219"/>
      <c r="N134" s="220"/>
      <c r="O134" s="85"/>
      <c r="P134" s="85"/>
      <c r="Q134" s="85"/>
      <c r="R134" s="85"/>
      <c r="S134" s="85"/>
      <c r="T134" s="86"/>
      <c r="U134" s="39"/>
      <c r="V134" s="39"/>
      <c r="W134" s="39"/>
      <c r="X134" s="39"/>
      <c r="Y134" s="39"/>
      <c r="Z134" s="39"/>
      <c r="AA134" s="39"/>
      <c r="AB134" s="39"/>
      <c r="AC134" s="39"/>
      <c r="AD134" s="39"/>
      <c r="AE134" s="39"/>
      <c r="AT134" s="18" t="s">
        <v>140</v>
      </c>
      <c r="AU134" s="18" t="s">
        <v>138</v>
      </c>
    </row>
    <row r="135" s="14" customFormat="1">
      <c r="A135" s="14"/>
      <c r="B135" s="231"/>
      <c r="C135" s="232"/>
      <c r="D135" s="216" t="s">
        <v>142</v>
      </c>
      <c r="E135" s="233" t="s">
        <v>19</v>
      </c>
      <c r="F135" s="234" t="s">
        <v>160</v>
      </c>
      <c r="G135" s="232"/>
      <c r="H135" s="235">
        <v>49.823999999999998</v>
      </c>
      <c r="I135" s="236"/>
      <c r="J135" s="232"/>
      <c r="K135" s="232"/>
      <c r="L135" s="237"/>
      <c r="M135" s="238"/>
      <c r="N135" s="239"/>
      <c r="O135" s="239"/>
      <c r="P135" s="239"/>
      <c r="Q135" s="239"/>
      <c r="R135" s="239"/>
      <c r="S135" s="239"/>
      <c r="T135" s="240"/>
      <c r="U135" s="14"/>
      <c r="V135" s="14"/>
      <c r="W135" s="14"/>
      <c r="X135" s="14"/>
      <c r="Y135" s="14"/>
      <c r="Z135" s="14"/>
      <c r="AA135" s="14"/>
      <c r="AB135" s="14"/>
      <c r="AC135" s="14"/>
      <c r="AD135" s="14"/>
      <c r="AE135" s="14"/>
      <c r="AT135" s="241" t="s">
        <v>142</v>
      </c>
      <c r="AU135" s="241" t="s">
        <v>138</v>
      </c>
      <c r="AV135" s="14" t="s">
        <v>138</v>
      </c>
      <c r="AW135" s="14" t="s">
        <v>35</v>
      </c>
      <c r="AX135" s="14" t="s">
        <v>73</v>
      </c>
      <c r="AY135" s="241" t="s">
        <v>131</v>
      </c>
    </row>
    <row r="136" s="14" customFormat="1">
      <c r="A136" s="14"/>
      <c r="B136" s="231"/>
      <c r="C136" s="232"/>
      <c r="D136" s="216" t="s">
        <v>142</v>
      </c>
      <c r="E136" s="233" t="s">
        <v>19</v>
      </c>
      <c r="F136" s="234" t="s">
        <v>161</v>
      </c>
      <c r="G136" s="232"/>
      <c r="H136" s="235">
        <v>7.0199999999999996</v>
      </c>
      <c r="I136" s="236"/>
      <c r="J136" s="232"/>
      <c r="K136" s="232"/>
      <c r="L136" s="237"/>
      <c r="M136" s="238"/>
      <c r="N136" s="239"/>
      <c r="O136" s="239"/>
      <c r="P136" s="239"/>
      <c r="Q136" s="239"/>
      <c r="R136" s="239"/>
      <c r="S136" s="239"/>
      <c r="T136" s="240"/>
      <c r="U136" s="14"/>
      <c r="V136" s="14"/>
      <c r="W136" s="14"/>
      <c r="X136" s="14"/>
      <c r="Y136" s="14"/>
      <c r="Z136" s="14"/>
      <c r="AA136" s="14"/>
      <c r="AB136" s="14"/>
      <c r="AC136" s="14"/>
      <c r="AD136" s="14"/>
      <c r="AE136" s="14"/>
      <c r="AT136" s="241" t="s">
        <v>142</v>
      </c>
      <c r="AU136" s="241" t="s">
        <v>138</v>
      </c>
      <c r="AV136" s="14" t="s">
        <v>138</v>
      </c>
      <c r="AW136" s="14" t="s">
        <v>35</v>
      </c>
      <c r="AX136" s="14" t="s">
        <v>73</v>
      </c>
      <c r="AY136" s="241" t="s">
        <v>131</v>
      </c>
    </row>
    <row r="137" s="14" customFormat="1">
      <c r="A137" s="14"/>
      <c r="B137" s="231"/>
      <c r="C137" s="232"/>
      <c r="D137" s="216" t="s">
        <v>142</v>
      </c>
      <c r="E137" s="233" t="s">
        <v>19</v>
      </c>
      <c r="F137" s="234" t="s">
        <v>162</v>
      </c>
      <c r="G137" s="232"/>
      <c r="H137" s="235">
        <v>2.0880000000000001</v>
      </c>
      <c r="I137" s="236"/>
      <c r="J137" s="232"/>
      <c r="K137" s="232"/>
      <c r="L137" s="237"/>
      <c r="M137" s="238"/>
      <c r="N137" s="239"/>
      <c r="O137" s="239"/>
      <c r="P137" s="239"/>
      <c r="Q137" s="239"/>
      <c r="R137" s="239"/>
      <c r="S137" s="239"/>
      <c r="T137" s="240"/>
      <c r="U137" s="14"/>
      <c r="V137" s="14"/>
      <c r="W137" s="14"/>
      <c r="X137" s="14"/>
      <c r="Y137" s="14"/>
      <c r="Z137" s="14"/>
      <c r="AA137" s="14"/>
      <c r="AB137" s="14"/>
      <c r="AC137" s="14"/>
      <c r="AD137" s="14"/>
      <c r="AE137" s="14"/>
      <c r="AT137" s="241" t="s">
        <v>142</v>
      </c>
      <c r="AU137" s="241" t="s">
        <v>138</v>
      </c>
      <c r="AV137" s="14" t="s">
        <v>138</v>
      </c>
      <c r="AW137" s="14" t="s">
        <v>35</v>
      </c>
      <c r="AX137" s="14" t="s">
        <v>73</v>
      </c>
      <c r="AY137" s="241" t="s">
        <v>131</v>
      </c>
    </row>
    <row r="138" s="15" customFormat="1">
      <c r="A138" s="15"/>
      <c r="B138" s="242"/>
      <c r="C138" s="243"/>
      <c r="D138" s="216" t="s">
        <v>142</v>
      </c>
      <c r="E138" s="244" t="s">
        <v>19</v>
      </c>
      <c r="F138" s="245" t="s">
        <v>148</v>
      </c>
      <c r="G138" s="243"/>
      <c r="H138" s="246">
        <v>58.931999999999995</v>
      </c>
      <c r="I138" s="247"/>
      <c r="J138" s="243"/>
      <c r="K138" s="243"/>
      <c r="L138" s="248"/>
      <c r="M138" s="249"/>
      <c r="N138" s="250"/>
      <c r="O138" s="250"/>
      <c r="P138" s="250"/>
      <c r="Q138" s="250"/>
      <c r="R138" s="250"/>
      <c r="S138" s="250"/>
      <c r="T138" s="251"/>
      <c r="U138" s="15"/>
      <c r="V138" s="15"/>
      <c r="W138" s="15"/>
      <c r="X138" s="15"/>
      <c r="Y138" s="15"/>
      <c r="Z138" s="15"/>
      <c r="AA138" s="15"/>
      <c r="AB138" s="15"/>
      <c r="AC138" s="15"/>
      <c r="AD138" s="15"/>
      <c r="AE138" s="15"/>
      <c r="AT138" s="252" t="s">
        <v>142</v>
      </c>
      <c r="AU138" s="252" t="s">
        <v>138</v>
      </c>
      <c r="AV138" s="15" t="s">
        <v>137</v>
      </c>
      <c r="AW138" s="15" t="s">
        <v>35</v>
      </c>
      <c r="AX138" s="15" t="s">
        <v>81</v>
      </c>
      <c r="AY138" s="252" t="s">
        <v>131</v>
      </c>
    </row>
    <row r="139" s="12" customFormat="1" ht="22.8" customHeight="1">
      <c r="A139" s="12"/>
      <c r="B139" s="186"/>
      <c r="C139" s="187"/>
      <c r="D139" s="188" t="s">
        <v>72</v>
      </c>
      <c r="E139" s="200" t="s">
        <v>153</v>
      </c>
      <c r="F139" s="200" t="s">
        <v>178</v>
      </c>
      <c r="G139" s="187"/>
      <c r="H139" s="187"/>
      <c r="I139" s="190"/>
      <c r="J139" s="201">
        <f>BK139</f>
        <v>0</v>
      </c>
      <c r="K139" s="187"/>
      <c r="L139" s="192"/>
      <c r="M139" s="193"/>
      <c r="N139" s="194"/>
      <c r="O139" s="194"/>
      <c r="P139" s="195">
        <f>P140</f>
        <v>0</v>
      </c>
      <c r="Q139" s="194"/>
      <c r="R139" s="195">
        <f>R140</f>
        <v>12.8054144</v>
      </c>
      <c r="S139" s="194"/>
      <c r="T139" s="196">
        <f>T140</f>
        <v>0</v>
      </c>
      <c r="U139" s="12"/>
      <c r="V139" s="12"/>
      <c r="W139" s="12"/>
      <c r="X139" s="12"/>
      <c r="Y139" s="12"/>
      <c r="Z139" s="12"/>
      <c r="AA139" s="12"/>
      <c r="AB139" s="12"/>
      <c r="AC139" s="12"/>
      <c r="AD139" s="12"/>
      <c r="AE139" s="12"/>
      <c r="AR139" s="197" t="s">
        <v>81</v>
      </c>
      <c r="AT139" s="198" t="s">
        <v>72</v>
      </c>
      <c r="AU139" s="198" t="s">
        <v>81</v>
      </c>
      <c r="AY139" s="197" t="s">
        <v>131</v>
      </c>
      <c r="BK139" s="199">
        <f>BK140</f>
        <v>0</v>
      </c>
    </row>
    <row r="140" s="12" customFormat="1" ht="20.88" customHeight="1">
      <c r="A140" s="12"/>
      <c r="B140" s="186"/>
      <c r="C140" s="187"/>
      <c r="D140" s="188" t="s">
        <v>72</v>
      </c>
      <c r="E140" s="200" t="s">
        <v>179</v>
      </c>
      <c r="F140" s="200" t="s">
        <v>180</v>
      </c>
      <c r="G140" s="187"/>
      <c r="H140" s="187"/>
      <c r="I140" s="190"/>
      <c r="J140" s="201">
        <f>BK140</f>
        <v>0</v>
      </c>
      <c r="K140" s="187"/>
      <c r="L140" s="192"/>
      <c r="M140" s="193"/>
      <c r="N140" s="194"/>
      <c r="O140" s="194"/>
      <c r="P140" s="195">
        <f>SUM(P141:P159)</f>
        <v>0</v>
      </c>
      <c r="Q140" s="194"/>
      <c r="R140" s="195">
        <f>SUM(R141:R159)</f>
        <v>12.8054144</v>
      </c>
      <c r="S140" s="194"/>
      <c r="T140" s="196">
        <f>SUM(T141:T159)</f>
        <v>0</v>
      </c>
      <c r="U140" s="12"/>
      <c r="V140" s="12"/>
      <c r="W140" s="12"/>
      <c r="X140" s="12"/>
      <c r="Y140" s="12"/>
      <c r="Z140" s="12"/>
      <c r="AA140" s="12"/>
      <c r="AB140" s="12"/>
      <c r="AC140" s="12"/>
      <c r="AD140" s="12"/>
      <c r="AE140" s="12"/>
      <c r="AR140" s="197" t="s">
        <v>81</v>
      </c>
      <c r="AT140" s="198" t="s">
        <v>72</v>
      </c>
      <c r="AU140" s="198" t="s">
        <v>138</v>
      </c>
      <c r="AY140" s="197" t="s">
        <v>131</v>
      </c>
      <c r="BK140" s="199">
        <f>SUM(BK141:BK159)</f>
        <v>0</v>
      </c>
    </row>
    <row r="141" s="2" customFormat="1" ht="21.75" customHeight="1">
      <c r="A141" s="39"/>
      <c r="B141" s="40"/>
      <c r="C141" s="202" t="s">
        <v>181</v>
      </c>
      <c r="D141" s="202" t="s">
        <v>133</v>
      </c>
      <c r="E141" s="203" t="s">
        <v>182</v>
      </c>
      <c r="F141" s="204" t="s">
        <v>183</v>
      </c>
      <c r="G141" s="205" t="s">
        <v>184</v>
      </c>
      <c r="H141" s="206">
        <v>16</v>
      </c>
      <c r="I141" s="207"/>
      <c r="J141" s="208">
        <f>ROUND(I141*H141,2)</f>
        <v>0</v>
      </c>
      <c r="K141" s="209"/>
      <c r="L141" s="45"/>
      <c r="M141" s="210" t="s">
        <v>19</v>
      </c>
      <c r="N141" s="211" t="s">
        <v>45</v>
      </c>
      <c r="O141" s="85"/>
      <c r="P141" s="212">
        <f>O141*H141</f>
        <v>0</v>
      </c>
      <c r="Q141" s="212">
        <v>0.026280000000000001</v>
      </c>
      <c r="R141" s="212">
        <f>Q141*H141</f>
        <v>0.42048000000000002</v>
      </c>
      <c r="S141" s="212">
        <v>0</v>
      </c>
      <c r="T141" s="213">
        <f>S141*H141</f>
        <v>0</v>
      </c>
      <c r="U141" s="39"/>
      <c r="V141" s="39"/>
      <c r="W141" s="39"/>
      <c r="X141" s="39"/>
      <c r="Y141" s="39"/>
      <c r="Z141" s="39"/>
      <c r="AA141" s="39"/>
      <c r="AB141" s="39"/>
      <c r="AC141" s="39"/>
      <c r="AD141" s="39"/>
      <c r="AE141" s="39"/>
      <c r="AR141" s="214" t="s">
        <v>137</v>
      </c>
      <c r="AT141" s="214" t="s">
        <v>133</v>
      </c>
      <c r="AU141" s="214" t="s">
        <v>153</v>
      </c>
      <c r="AY141" s="18" t="s">
        <v>131</v>
      </c>
      <c r="BE141" s="215">
        <f>IF(N141="základní",J141,0)</f>
        <v>0</v>
      </c>
      <c r="BF141" s="215">
        <f>IF(N141="snížená",J141,0)</f>
        <v>0</v>
      </c>
      <c r="BG141" s="215">
        <f>IF(N141="zákl. přenesená",J141,0)</f>
        <v>0</v>
      </c>
      <c r="BH141" s="215">
        <f>IF(N141="sníž. přenesená",J141,0)</f>
        <v>0</v>
      </c>
      <c r="BI141" s="215">
        <f>IF(N141="nulová",J141,0)</f>
        <v>0</v>
      </c>
      <c r="BJ141" s="18" t="s">
        <v>138</v>
      </c>
      <c r="BK141" s="215">
        <f>ROUND(I141*H141,2)</f>
        <v>0</v>
      </c>
      <c r="BL141" s="18" t="s">
        <v>137</v>
      </c>
      <c r="BM141" s="214" t="s">
        <v>185</v>
      </c>
    </row>
    <row r="142" s="2" customFormat="1">
      <c r="A142" s="39"/>
      <c r="B142" s="40"/>
      <c r="C142" s="41"/>
      <c r="D142" s="216" t="s">
        <v>140</v>
      </c>
      <c r="E142" s="41"/>
      <c r="F142" s="217" t="s">
        <v>186</v>
      </c>
      <c r="G142" s="41"/>
      <c r="H142" s="41"/>
      <c r="I142" s="218"/>
      <c r="J142" s="41"/>
      <c r="K142" s="41"/>
      <c r="L142" s="45"/>
      <c r="M142" s="219"/>
      <c r="N142" s="220"/>
      <c r="O142" s="85"/>
      <c r="P142" s="85"/>
      <c r="Q142" s="85"/>
      <c r="R142" s="85"/>
      <c r="S142" s="85"/>
      <c r="T142" s="86"/>
      <c r="U142" s="39"/>
      <c r="V142" s="39"/>
      <c r="W142" s="39"/>
      <c r="X142" s="39"/>
      <c r="Y142" s="39"/>
      <c r="Z142" s="39"/>
      <c r="AA142" s="39"/>
      <c r="AB142" s="39"/>
      <c r="AC142" s="39"/>
      <c r="AD142" s="39"/>
      <c r="AE142" s="39"/>
      <c r="AT142" s="18" t="s">
        <v>140</v>
      </c>
      <c r="AU142" s="18" t="s">
        <v>153</v>
      </c>
    </row>
    <row r="143" s="2" customFormat="1" ht="21.75" customHeight="1">
      <c r="A143" s="39"/>
      <c r="B143" s="40"/>
      <c r="C143" s="202" t="s">
        <v>187</v>
      </c>
      <c r="D143" s="202" t="s">
        <v>133</v>
      </c>
      <c r="E143" s="203" t="s">
        <v>188</v>
      </c>
      <c r="F143" s="204" t="s">
        <v>189</v>
      </c>
      <c r="G143" s="205" t="s">
        <v>136</v>
      </c>
      <c r="H143" s="206">
        <v>123.52</v>
      </c>
      <c r="I143" s="207"/>
      <c r="J143" s="208">
        <f>ROUND(I143*H143,2)</f>
        <v>0</v>
      </c>
      <c r="K143" s="209"/>
      <c r="L143" s="45"/>
      <c r="M143" s="210" t="s">
        <v>19</v>
      </c>
      <c r="N143" s="211" t="s">
        <v>45</v>
      </c>
      <c r="O143" s="85"/>
      <c r="P143" s="212">
        <f>O143*H143</f>
        <v>0</v>
      </c>
      <c r="Q143" s="212">
        <v>0.058970000000000002</v>
      </c>
      <c r="R143" s="212">
        <f>Q143*H143</f>
        <v>7.2839744</v>
      </c>
      <c r="S143" s="212">
        <v>0</v>
      </c>
      <c r="T143" s="213">
        <f>S143*H143</f>
        <v>0</v>
      </c>
      <c r="U143" s="39"/>
      <c r="V143" s="39"/>
      <c r="W143" s="39"/>
      <c r="X143" s="39"/>
      <c r="Y143" s="39"/>
      <c r="Z143" s="39"/>
      <c r="AA143" s="39"/>
      <c r="AB143" s="39"/>
      <c r="AC143" s="39"/>
      <c r="AD143" s="39"/>
      <c r="AE143" s="39"/>
      <c r="AR143" s="214" t="s">
        <v>137</v>
      </c>
      <c r="AT143" s="214" t="s">
        <v>133</v>
      </c>
      <c r="AU143" s="214" t="s">
        <v>153</v>
      </c>
      <c r="AY143" s="18" t="s">
        <v>131</v>
      </c>
      <c r="BE143" s="215">
        <f>IF(N143="základní",J143,0)</f>
        <v>0</v>
      </c>
      <c r="BF143" s="215">
        <f>IF(N143="snížená",J143,0)</f>
        <v>0</v>
      </c>
      <c r="BG143" s="215">
        <f>IF(N143="zákl. přenesená",J143,0)</f>
        <v>0</v>
      </c>
      <c r="BH143" s="215">
        <f>IF(N143="sníž. přenesená",J143,0)</f>
        <v>0</v>
      </c>
      <c r="BI143" s="215">
        <f>IF(N143="nulová",J143,0)</f>
        <v>0</v>
      </c>
      <c r="BJ143" s="18" t="s">
        <v>138</v>
      </c>
      <c r="BK143" s="215">
        <f>ROUND(I143*H143,2)</f>
        <v>0</v>
      </c>
      <c r="BL143" s="18" t="s">
        <v>137</v>
      </c>
      <c r="BM143" s="214" t="s">
        <v>190</v>
      </c>
    </row>
    <row r="144" s="13" customFormat="1">
      <c r="A144" s="13"/>
      <c r="B144" s="221"/>
      <c r="C144" s="222"/>
      <c r="D144" s="216" t="s">
        <v>142</v>
      </c>
      <c r="E144" s="223" t="s">
        <v>19</v>
      </c>
      <c r="F144" s="224" t="s">
        <v>191</v>
      </c>
      <c r="G144" s="222"/>
      <c r="H144" s="223" t="s">
        <v>19</v>
      </c>
      <c r="I144" s="225"/>
      <c r="J144" s="222"/>
      <c r="K144" s="222"/>
      <c r="L144" s="226"/>
      <c r="M144" s="227"/>
      <c r="N144" s="228"/>
      <c r="O144" s="228"/>
      <c r="P144" s="228"/>
      <c r="Q144" s="228"/>
      <c r="R144" s="228"/>
      <c r="S144" s="228"/>
      <c r="T144" s="229"/>
      <c r="U144" s="13"/>
      <c r="V144" s="13"/>
      <c r="W144" s="13"/>
      <c r="X144" s="13"/>
      <c r="Y144" s="13"/>
      <c r="Z144" s="13"/>
      <c r="AA144" s="13"/>
      <c r="AB144" s="13"/>
      <c r="AC144" s="13"/>
      <c r="AD144" s="13"/>
      <c r="AE144" s="13"/>
      <c r="AT144" s="230" t="s">
        <v>142</v>
      </c>
      <c r="AU144" s="230" t="s">
        <v>153</v>
      </c>
      <c r="AV144" s="13" t="s">
        <v>81</v>
      </c>
      <c r="AW144" s="13" t="s">
        <v>35</v>
      </c>
      <c r="AX144" s="13" t="s">
        <v>73</v>
      </c>
      <c r="AY144" s="230" t="s">
        <v>131</v>
      </c>
    </row>
    <row r="145" s="14" customFormat="1">
      <c r="A145" s="14"/>
      <c r="B145" s="231"/>
      <c r="C145" s="232"/>
      <c r="D145" s="216" t="s">
        <v>142</v>
      </c>
      <c r="E145" s="233" t="s">
        <v>19</v>
      </c>
      <c r="F145" s="234" t="s">
        <v>192</v>
      </c>
      <c r="G145" s="232"/>
      <c r="H145" s="235">
        <v>149.12000000000001</v>
      </c>
      <c r="I145" s="236"/>
      <c r="J145" s="232"/>
      <c r="K145" s="232"/>
      <c r="L145" s="237"/>
      <c r="M145" s="238"/>
      <c r="N145" s="239"/>
      <c r="O145" s="239"/>
      <c r="P145" s="239"/>
      <c r="Q145" s="239"/>
      <c r="R145" s="239"/>
      <c r="S145" s="239"/>
      <c r="T145" s="240"/>
      <c r="U145" s="14"/>
      <c r="V145" s="14"/>
      <c r="W145" s="14"/>
      <c r="X145" s="14"/>
      <c r="Y145" s="14"/>
      <c r="Z145" s="14"/>
      <c r="AA145" s="14"/>
      <c r="AB145" s="14"/>
      <c r="AC145" s="14"/>
      <c r="AD145" s="14"/>
      <c r="AE145" s="14"/>
      <c r="AT145" s="241" t="s">
        <v>142</v>
      </c>
      <c r="AU145" s="241" t="s">
        <v>153</v>
      </c>
      <c r="AV145" s="14" t="s">
        <v>138</v>
      </c>
      <c r="AW145" s="14" t="s">
        <v>35</v>
      </c>
      <c r="AX145" s="14" t="s">
        <v>73</v>
      </c>
      <c r="AY145" s="241" t="s">
        <v>131</v>
      </c>
    </row>
    <row r="146" s="14" customFormat="1">
      <c r="A146" s="14"/>
      <c r="B146" s="231"/>
      <c r="C146" s="232"/>
      <c r="D146" s="216" t="s">
        <v>142</v>
      </c>
      <c r="E146" s="233" t="s">
        <v>19</v>
      </c>
      <c r="F146" s="234" t="s">
        <v>193</v>
      </c>
      <c r="G146" s="232"/>
      <c r="H146" s="235">
        <v>-25.600000000000001</v>
      </c>
      <c r="I146" s="236"/>
      <c r="J146" s="232"/>
      <c r="K146" s="232"/>
      <c r="L146" s="237"/>
      <c r="M146" s="238"/>
      <c r="N146" s="239"/>
      <c r="O146" s="239"/>
      <c r="P146" s="239"/>
      <c r="Q146" s="239"/>
      <c r="R146" s="239"/>
      <c r="S146" s="239"/>
      <c r="T146" s="240"/>
      <c r="U146" s="14"/>
      <c r="V146" s="14"/>
      <c r="W146" s="14"/>
      <c r="X146" s="14"/>
      <c r="Y146" s="14"/>
      <c r="Z146" s="14"/>
      <c r="AA146" s="14"/>
      <c r="AB146" s="14"/>
      <c r="AC146" s="14"/>
      <c r="AD146" s="14"/>
      <c r="AE146" s="14"/>
      <c r="AT146" s="241" t="s">
        <v>142</v>
      </c>
      <c r="AU146" s="241" t="s">
        <v>153</v>
      </c>
      <c r="AV146" s="14" t="s">
        <v>138</v>
      </c>
      <c r="AW146" s="14" t="s">
        <v>35</v>
      </c>
      <c r="AX146" s="14" t="s">
        <v>73</v>
      </c>
      <c r="AY146" s="241" t="s">
        <v>131</v>
      </c>
    </row>
    <row r="147" s="15" customFormat="1">
      <c r="A147" s="15"/>
      <c r="B147" s="242"/>
      <c r="C147" s="243"/>
      <c r="D147" s="216" t="s">
        <v>142</v>
      </c>
      <c r="E147" s="244" t="s">
        <v>19</v>
      </c>
      <c r="F147" s="245" t="s">
        <v>148</v>
      </c>
      <c r="G147" s="243"/>
      <c r="H147" s="246">
        <v>123.52000000000001</v>
      </c>
      <c r="I147" s="247"/>
      <c r="J147" s="243"/>
      <c r="K147" s="243"/>
      <c r="L147" s="248"/>
      <c r="M147" s="249"/>
      <c r="N147" s="250"/>
      <c r="O147" s="250"/>
      <c r="P147" s="250"/>
      <c r="Q147" s="250"/>
      <c r="R147" s="250"/>
      <c r="S147" s="250"/>
      <c r="T147" s="251"/>
      <c r="U147" s="15"/>
      <c r="V147" s="15"/>
      <c r="W147" s="15"/>
      <c r="X147" s="15"/>
      <c r="Y147" s="15"/>
      <c r="Z147" s="15"/>
      <c r="AA147" s="15"/>
      <c r="AB147" s="15"/>
      <c r="AC147" s="15"/>
      <c r="AD147" s="15"/>
      <c r="AE147" s="15"/>
      <c r="AT147" s="252" t="s">
        <v>142</v>
      </c>
      <c r="AU147" s="252" t="s">
        <v>153</v>
      </c>
      <c r="AV147" s="15" t="s">
        <v>137</v>
      </c>
      <c r="AW147" s="15" t="s">
        <v>35</v>
      </c>
      <c r="AX147" s="15" t="s">
        <v>81</v>
      </c>
      <c r="AY147" s="252" t="s">
        <v>131</v>
      </c>
    </row>
    <row r="148" s="2" customFormat="1" ht="21.75" customHeight="1">
      <c r="A148" s="39"/>
      <c r="B148" s="40"/>
      <c r="C148" s="202" t="s">
        <v>194</v>
      </c>
      <c r="D148" s="202" t="s">
        <v>133</v>
      </c>
      <c r="E148" s="203" t="s">
        <v>195</v>
      </c>
      <c r="F148" s="204" t="s">
        <v>196</v>
      </c>
      <c r="G148" s="205" t="s">
        <v>136</v>
      </c>
      <c r="H148" s="206">
        <v>247.03999999999999</v>
      </c>
      <c r="I148" s="207"/>
      <c r="J148" s="208">
        <f>ROUND(I148*H148,2)</f>
        <v>0</v>
      </c>
      <c r="K148" s="209"/>
      <c r="L148" s="45"/>
      <c r="M148" s="210" t="s">
        <v>19</v>
      </c>
      <c r="N148" s="211" t="s">
        <v>45</v>
      </c>
      <c r="O148" s="85"/>
      <c r="P148" s="212">
        <f>O148*H148</f>
        <v>0</v>
      </c>
      <c r="Q148" s="212">
        <v>0.01575</v>
      </c>
      <c r="R148" s="212">
        <f>Q148*H148</f>
        <v>3.8908800000000001</v>
      </c>
      <c r="S148" s="212">
        <v>0</v>
      </c>
      <c r="T148" s="213">
        <f>S148*H148</f>
        <v>0</v>
      </c>
      <c r="U148" s="39"/>
      <c r="V148" s="39"/>
      <c r="W148" s="39"/>
      <c r="X148" s="39"/>
      <c r="Y148" s="39"/>
      <c r="Z148" s="39"/>
      <c r="AA148" s="39"/>
      <c r="AB148" s="39"/>
      <c r="AC148" s="39"/>
      <c r="AD148" s="39"/>
      <c r="AE148" s="39"/>
      <c r="AR148" s="214" t="s">
        <v>137</v>
      </c>
      <c r="AT148" s="214" t="s">
        <v>133</v>
      </c>
      <c r="AU148" s="214" t="s">
        <v>153</v>
      </c>
      <c r="AY148" s="18" t="s">
        <v>131</v>
      </c>
      <c r="BE148" s="215">
        <f>IF(N148="základní",J148,0)</f>
        <v>0</v>
      </c>
      <c r="BF148" s="215">
        <f>IF(N148="snížená",J148,0)</f>
        <v>0</v>
      </c>
      <c r="BG148" s="215">
        <f>IF(N148="zákl. přenesená",J148,0)</f>
        <v>0</v>
      </c>
      <c r="BH148" s="215">
        <f>IF(N148="sníž. přenesená",J148,0)</f>
        <v>0</v>
      </c>
      <c r="BI148" s="215">
        <f>IF(N148="nulová",J148,0)</f>
        <v>0</v>
      </c>
      <c r="BJ148" s="18" t="s">
        <v>138</v>
      </c>
      <c r="BK148" s="215">
        <f>ROUND(I148*H148,2)</f>
        <v>0</v>
      </c>
      <c r="BL148" s="18" t="s">
        <v>137</v>
      </c>
      <c r="BM148" s="214" t="s">
        <v>197</v>
      </c>
    </row>
    <row r="149" s="2" customFormat="1">
      <c r="A149" s="39"/>
      <c r="B149" s="40"/>
      <c r="C149" s="41"/>
      <c r="D149" s="216" t="s">
        <v>140</v>
      </c>
      <c r="E149" s="41"/>
      <c r="F149" s="217" t="s">
        <v>198</v>
      </c>
      <c r="G149" s="41"/>
      <c r="H149" s="41"/>
      <c r="I149" s="218"/>
      <c r="J149" s="41"/>
      <c r="K149" s="41"/>
      <c r="L149" s="45"/>
      <c r="M149" s="219"/>
      <c r="N149" s="220"/>
      <c r="O149" s="85"/>
      <c r="P149" s="85"/>
      <c r="Q149" s="85"/>
      <c r="R149" s="85"/>
      <c r="S149" s="85"/>
      <c r="T149" s="86"/>
      <c r="U149" s="39"/>
      <c r="V149" s="39"/>
      <c r="W149" s="39"/>
      <c r="X149" s="39"/>
      <c r="Y149" s="39"/>
      <c r="Z149" s="39"/>
      <c r="AA149" s="39"/>
      <c r="AB149" s="39"/>
      <c r="AC149" s="39"/>
      <c r="AD149" s="39"/>
      <c r="AE149" s="39"/>
      <c r="AT149" s="18" t="s">
        <v>140</v>
      </c>
      <c r="AU149" s="18" t="s">
        <v>153</v>
      </c>
    </row>
    <row r="150" s="13" customFormat="1">
      <c r="A150" s="13"/>
      <c r="B150" s="221"/>
      <c r="C150" s="222"/>
      <c r="D150" s="216" t="s">
        <v>142</v>
      </c>
      <c r="E150" s="223" t="s">
        <v>19</v>
      </c>
      <c r="F150" s="224" t="s">
        <v>191</v>
      </c>
      <c r="G150" s="222"/>
      <c r="H150" s="223" t="s">
        <v>19</v>
      </c>
      <c r="I150" s="225"/>
      <c r="J150" s="222"/>
      <c r="K150" s="222"/>
      <c r="L150" s="226"/>
      <c r="M150" s="227"/>
      <c r="N150" s="228"/>
      <c r="O150" s="228"/>
      <c r="P150" s="228"/>
      <c r="Q150" s="228"/>
      <c r="R150" s="228"/>
      <c r="S150" s="228"/>
      <c r="T150" s="229"/>
      <c r="U150" s="13"/>
      <c r="V150" s="13"/>
      <c r="W150" s="13"/>
      <c r="X150" s="13"/>
      <c r="Y150" s="13"/>
      <c r="Z150" s="13"/>
      <c r="AA150" s="13"/>
      <c r="AB150" s="13"/>
      <c r="AC150" s="13"/>
      <c r="AD150" s="13"/>
      <c r="AE150" s="13"/>
      <c r="AT150" s="230" t="s">
        <v>142</v>
      </c>
      <c r="AU150" s="230" t="s">
        <v>153</v>
      </c>
      <c r="AV150" s="13" t="s">
        <v>81</v>
      </c>
      <c r="AW150" s="13" t="s">
        <v>35</v>
      </c>
      <c r="AX150" s="13" t="s">
        <v>73</v>
      </c>
      <c r="AY150" s="230" t="s">
        <v>131</v>
      </c>
    </row>
    <row r="151" s="14" customFormat="1">
      <c r="A151" s="14"/>
      <c r="B151" s="231"/>
      <c r="C151" s="232"/>
      <c r="D151" s="216" t="s">
        <v>142</v>
      </c>
      <c r="E151" s="233" t="s">
        <v>19</v>
      </c>
      <c r="F151" s="234" t="s">
        <v>199</v>
      </c>
      <c r="G151" s="232"/>
      <c r="H151" s="235">
        <v>298.24000000000001</v>
      </c>
      <c r="I151" s="236"/>
      <c r="J151" s="232"/>
      <c r="K151" s="232"/>
      <c r="L151" s="237"/>
      <c r="M151" s="238"/>
      <c r="N151" s="239"/>
      <c r="O151" s="239"/>
      <c r="P151" s="239"/>
      <c r="Q151" s="239"/>
      <c r="R151" s="239"/>
      <c r="S151" s="239"/>
      <c r="T151" s="240"/>
      <c r="U151" s="14"/>
      <c r="V151" s="14"/>
      <c r="W151" s="14"/>
      <c r="X151" s="14"/>
      <c r="Y151" s="14"/>
      <c r="Z151" s="14"/>
      <c r="AA151" s="14"/>
      <c r="AB151" s="14"/>
      <c r="AC151" s="14"/>
      <c r="AD151" s="14"/>
      <c r="AE151" s="14"/>
      <c r="AT151" s="241" t="s">
        <v>142</v>
      </c>
      <c r="AU151" s="241" t="s">
        <v>153</v>
      </c>
      <c r="AV151" s="14" t="s">
        <v>138</v>
      </c>
      <c r="AW151" s="14" t="s">
        <v>35</v>
      </c>
      <c r="AX151" s="14" t="s">
        <v>73</v>
      </c>
      <c r="AY151" s="241" t="s">
        <v>131</v>
      </c>
    </row>
    <row r="152" s="14" customFormat="1">
      <c r="A152" s="14"/>
      <c r="B152" s="231"/>
      <c r="C152" s="232"/>
      <c r="D152" s="216" t="s">
        <v>142</v>
      </c>
      <c r="E152" s="233" t="s">
        <v>19</v>
      </c>
      <c r="F152" s="234" t="s">
        <v>200</v>
      </c>
      <c r="G152" s="232"/>
      <c r="H152" s="235">
        <v>-51.200000000000003</v>
      </c>
      <c r="I152" s="236"/>
      <c r="J152" s="232"/>
      <c r="K152" s="232"/>
      <c r="L152" s="237"/>
      <c r="M152" s="238"/>
      <c r="N152" s="239"/>
      <c r="O152" s="239"/>
      <c r="P152" s="239"/>
      <c r="Q152" s="239"/>
      <c r="R152" s="239"/>
      <c r="S152" s="239"/>
      <c r="T152" s="240"/>
      <c r="U152" s="14"/>
      <c r="V152" s="14"/>
      <c r="W152" s="14"/>
      <c r="X152" s="14"/>
      <c r="Y152" s="14"/>
      <c r="Z152" s="14"/>
      <c r="AA152" s="14"/>
      <c r="AB152" s="14"/>
      <c r="AC152" s="14"/>
      <c r="AD152" s="14"/>
      <c r="AE152" s="14"/>
      <c r="AT152" s="241" t="s">
        <v>142</v>
      </c>
      <c r="AU152" s="241" t="s">
        <v>153</v>
      </c>
      <c r="AV152" s="14" t="s">
        <v>138</v>
      </c>
      <c r="AW152" s="14" t="s">
        <v>35</v>
      </c>
      <c r="AX152" s="14" t="s">
        <v>73</v>
      </c>
      <c r="AY152" s="241" t="s">
        <v>131</v>
      </c>
    </row>
    <row r="153" s="15" customFormat="1">
      <c r="A153" s="15"/>
      <c r="B153" s="242"/>
      <c r="C153" s="243"/>
      <c r="D153" s="216" t="s">
        <v>142</v>
      </c>
      <c r="E153" s="244" t="s">
        <v>19</v>
      </c>
      <c r="F153" s="245" t="s">
        <v>148</v>
      </c>
      <c r="G153" s="243"/>
      <c r="H153" s="246">
        <v>247.04000000000002</v>
      </c>
      <c r="I153" s="247"/>
      <c r="J153" s="243"/>
      <c r="K153" s="243"/>
      <c r="L153" s="248"/>
      <c r="M153" s="249"/>
      <c r="N153" s="250"/>
      <c r="O153" s="250"/>
      <c r="P153" s="250"/>
      <c r="Q153" s="250"/>
      <c r="R153" s="250"/>
      <c r="S153" s="250"/>
      <c r="T153" s="251"/>
      <c r="U153" s="15"/>
      <c r="V153" s="15"/>
      <c r="W153" s="15"/>
      <c r="X153" s="15"/>
      <c r="Y153" s="15"/>
      <c r="Z153" s="15"/>
      <c r="AA153" s="15"/>
      <c r="AB153" s="15"/>
      <c r="AC153" s="15"/>
      <c r="AD153" s="15"/>
      <c r="AE153" s="15"/>
      <c r="AT153" s="252" t="s">
        <v>142</v>
      </c>
      <c r="AU153" s="252" t="s">
        <v>153</v>
      </c>
      <c r="AV153" s="15" t="s">
        <v>137</v>
      </c>
      <c r="AW153" s="15" t="s">
        <v>35</v>
      </c>
      <c r="AX153" s="15" t="s">
        <v>81</v>
      </c>
      <c r="AY153" s="252" t="s">
        <v>131</v>
      </c>
    </row>
    <row r="154" s="2" customFormat="1" ht="21.75" customHeight="1">
      <c r="A154" s="39"/>
      <c r="B154" s="40"/>
      <c r="C154" s="202" t="s">
        <v>201</v>
      </c>
      <c r="D154" s="202" t="s">
        <v>133</v>
      </c>
      <c r="E154" s="203" t="s">
        <v>202</v>
      </c>
      <c r="F154" s="204" t="s">
        <v>203</v>
      </c>
      <c r="G154" s="205" t="s">
        <v>184</v>
      </c>
      <c r="H154" s="206">
        <v>16</v>
      </c>
      <c r="I154" s="207"/>
      <c r="J154" s="208">
        <f>ROUND(I154*H154,2)</f>
        <v>0</v>
      </c>
      <c r="K154" s="209"/>
      <c r="L154" s="45"/>
      <c r="M154" s="210" t="s">
        <v>19</v>
      </c>
      <c r="N154" s="211" t="s">
        <v>45</v>
      </c>
      <c r="O154" s="85"/>
      <c r="P154" s="212">
        <f>O154*H154</f>
        <v>0</v>
      </c>
      <c r="Q154" s="212">
        <v>0.04684</v>
      </c>
      <c r="R154" s="212">
        <f>Q154*H154</f>
        <v>0.74944</v>
      </c>
      <c r="S154" s="212">
        <v>0</v>
      </c>
      <c r="T154" s="213">
        <f>S154*H154</f>
        <v>0</v>
      </c>
      <c r="U154" s="39"/>
      <c r="V154" s="39"/>
      <c r="W154" s="39"/>
      <c r="X154" s="39"/>
      <c r="Y154" s="39"/>
      <c r="Z154" s="39"/>
      <c r="AA154" s="39"/>
      <c r="AB154" s="39"/>
      <c r="AC154" s="39"/>
      <c r="AD154" s="39"/>
      <c r="AE154" s="39"/>
      <c r="AR154" s="214" t="s">
        <v>137</v>
      </c>
      <c r="AT154" s="214" t="s">
        <v>133</v>
      </c>
      <c r="AU154" s="214" t="s">
        <v>153</v>
      </c>
      <c r="AY154" s="18" t="s">
        <v>131</v>
      </c>
      <c r="BE154" s="215">
        <f>IF(N154="základní",J154,0)</f>
        <v>0</v>
      </c>
      <c r="BF154" s="215">
        <f>IF(N154="snížená",J154,0)</f>
        <v>0</v>
      </c>
      <c r="BG154" s="215">
        <f>IF(N154="zákl. přenesená",J154,0)</f>
        <v>0</v>
      </c>
      <c r="BH154" s="215">
        <f>IF(N154="sníž. přenesená",J154,0)</f>
        <v>0</v>
      </c>
      <c r="BI154" s="215">
        <f>IF(N154="nulová",J154,0)</f>
        <v>0</v>
      </c>
      <c r="BJ154" s="18" t="s">
        <v>138</v>
      </c>
      <c r="BK154" s="215">
        <f>ROUND(I154*H154,2)</f>
        <v>0</v>
      </c>
      <c r="BL154" s="18" t="s">
        <v>137</v>
      </c>
      <c r="BM154" s="214" t="s">
        <v>204</v>
      </c>
    </row>
    <row r="155" s="2" customFormat="1">
      <c r="A155" s="39"/>
      <c r="B155" s="40"/>
      <c r="C155" s="41"/>
      <c r="D155" s="216" t="s">
        <v>140</v>
      </c>
      <c r="E155" s="41"/>
      <c r="F155" s="217" t="s">
        <v>205</v>
      </c>
      <c r="G155" s="41"/>
      <c r="H155" s="41"/>
      <c r="I155" s="218"/>
      <c r="J155" s="41"/>
      <c r="K155" s="41"/>
      <c r="L155" s="45"/>
      <c r="M155" s="219"/>
      <c r="N155" s="220"/>
      <c r="O155" s="85"/>
      <c r="P155" s="85"/>
      <c r="Q155" s="85"/>
      <c r="R155" s="85"/>
      <c r="S155" s="85"/>
      <c r="T155" s="86"/>
      <c r="U155" s="39"/>
      <c r="V155" s="39"/>
      <c r="W155" s="39"/>
      <c r="X155" s="39"/>
      <c r="Y155" s="39"/>
      <c r="Z155" s="39"/>
      <c r="AA155" s="39"/>
      <c r="AB155" s="39"/>
      <c r="AC155" s="39"/>
      <c r="AD155" s="39"/>
      <c r="AE155" s="39"/>
      <c r="AT155" s="18" t="s">
        <v>140</v>
      </c>
      <c r="AU155" s="18" t="s">
        <v>153</v>
      </c>
    </row>
    <row r="156" s="2" customFormat="1" ht="16.5" customHeight="1">
      <c r="A156" s="39"/>
      <c r="B156" s="40"/>
      <c r="C156" s="253" t="s">
        <v>206</v>
      </c>
      <c r="D156" s="253" t="s">
        <v>207</v>
      </c>
      <c r="E156" s="254" t="s">
        <v>208</v>
      </c>
      <c r="F156" s="255" t="s">
        <v>209</v>
      </c>
      <c r="G156" s="256" t="s">
        <v>184</v>
      </c>
      <c r="H156" s="257">
        <v>16</v>
      </c>
      <c r="I156" s="258"/>
      <c r="J156" s="259">
        <f>ROUND(I156*H156,2)</f>
        <v>0</v>
      </c>
      <c r="K156" s="260"/>
      <c r="L156" s="261"/>
      <c r="M156" s="262" t="s">
        <v>19</v>
      </c>
      <c r="N156" s="263" t="s">
        <v>45</v>
      </c>
      <c r="O156" s="85"/>
      <c r="P156" s="212">
        <f>O156*H156</f>
        <v>0</v>
      </c>
      <c r="Q156" s="212">
        <v>0.010789999999999999</v>
      </c>
      <c r="R156" s="212">
        <f>Q156*H156</f>
        <v>0.17263999999999999</v>
      </c>
      <c r="S156" s="212">
        <v>0</v>
      </c>
      <c r="T156" s="213">
        <f>S156*H156</f>
        <v>0</v>
      </c>
      <c r="U156" s="39"/>
      <c r="V156" s="39"/>
      <c r="W156" s="39"/>
      <c r="X156" s="39"/>
      <c r="Y156" s="39"/>
      <c r="Z156" s="39"/>
      <c r="AA156" s="39"/>
      <c r="AB156" s="39"/>
      <c r="AC156" s="39"/>
      <c r="AD156" s="39"/>
      <c r="AE156" s="39"/>
      <c r="AR156" s="214" t="s">
        <v>210</v>
      </c>
      <c r="AT156" s="214" t="s">
        <v>207</v>
      </c>
      <c r="AU156" s="214" t="s">
        <v>153</v>
      </c>
      <c r="AY156" s="18" t="s">
        <v>131</v>
      </c>
      <c r="BE156" s="215">
        <f>IF(N156="základní",J156,0)</f>
        <v>0</v>
      </c>
      <c r="BF156" s="215">
        <f>IF(N156="snížená",J156,0)</f>
        <v>0</v>
      </c>
      <c r="BG156" s="215">
        <f>IF(N156="zákl. přenesená",J156,0)</f>
        <v>0</v>
      </c>
      <c r="BH156" s="215">
        <f>IF(N156="sníž. přenesená",J156,0)</f>
        <v>0</v>
      </c>
      <c r="BI156" s="215">
        <f>IF(N156="nulová",J156,0)</f>
        <v>0</v>
      </c>
      <c r="BJ156" s="18" t="s">
        <v>138</v>
      </c>
      <c r="BK156" s="215">
        <f>ROUND(I156*H156,2)</f>
        <v>0</v>
      </c>
      <c r="BL156" s="18" t="s">
        <v>137</v>
      </c>
      <c r="BM156" s="214" t="s">
        <v>211</v>
      </c>
    </row>
    <row r="157" s="2" customFormat="1" ht="21.75" customHeight="1">
      <c r="A157" s="39"/>
      <c r="B157" s="40"/>
      <c r="C157" s="202" t="s">
        <v>212</v>
      </c>
      <c r="D157" s="202" t="s">
        <v>133</v>
      </c>
      <c r="E157" s="203" t="s">
        <v>213</v>
      </c>
      <c r="F157" s="204" t="s">
        <v>214</v>
      </c>
      <c r="G157" s="205" t="s">
        <v>184</v>
      </c>
      <c r="H157" s="206">
        <v>16</v>
      </c>
      <c r="I157" s="207"/>
      <c r="J157" s="208">
        <f>ROUND(I157*H157,2)</f>
        <v>0</v>
      </c>
      <c r="K157" s="209"/>
      <c r="L157" s="45"/>
      <c r="M157" s="210" t="s">
        <v>19</v>
      </c>
      <c r="N157" s="211" t="s">
        <v>45</v>
      </c>
      <c r="O157" s="85"/>
      <c r="P157" s="212">
        <f>O157*H157</f>
        <v>0</v>
      </c>
      <c r="Q157" s="212">
        <v>0</v>
      </c>
      <c r="R157" s="212">
        <f>Q157*H157</f>
        <v>0</v>
      </c>
      <c r="S157" s="212">
        <v>0</v>
      </c>
      <c r="T157" s="213">
        <f>S157*H157</f>
        <v>0</v>
      </c>
      <c r="U157" s="39"/>
      <c r="V157" s="39"/>
      <c r="W157" s="39"/>
      <c r="X157" s="39"/>
      <c r="Y157" s="39"/>
      <c r="Z157" s="39"/>
      <c r="AA157" s="39"/>
      <c r="AB157" s="39"/>
      <c r="AC157" s="39"/>
      <c r="AD157" s="39"/>
      <c r="AE157" s="39"/>
      <c r="AR157" s="214" t="s">
        <v>137</v>
      </c>
      <c r="AT157" s="214" t="s">
        <v>133</v>
      </c>
      <c r="AU157" s="214" t="s">
        <v>153</v>
      </c>
      <c r="AY157" s="18" t="s">
        <v>131</v>
      </c>
      <c r="BE157" s="215">
        <f>IF(N157="základní",J157,0)</f>
        <v>0</v>
      </c>
      <c r="BF157" s="215">
        <f>IF(N157="snížená",J157,0)</f>
        <v>0</v>
      </c>
      <c r="BG157" s="215">
        <f>IF(N157="zákl. přenesená",J157,0)</f>
        <v>0</v>
      </c>
      <c r="BH157" s="215">
        <f>IF(N157="sníž. přenesená",J157,0)</f>
        <v>0</v>
      </c>
      <c r="BI157" s="215">
        <f>IF(N157="nulová",J157,0)</f>
        <v>0</v>
      </c>
      <c r="BJ157" s="18" t="s">
        <v>138</v>
      </c>
      <c r="BK157" s="215">
        <f>ROUND(I157*H157,2)</f>
        <v>0</v>
      </c>
      <c r="BL157" s="18" t="s">
        <v>137</v>
      </c>
      <c r="BM157" s="214" t="s">
        <v>215</v>
      </c>
    </row>
    <row r="158" s="2" customFormat="1">
      <c r="A158" s="39"/>
      <c r="B158" s="40"/>
      <c r="C158" s="41"/>
      <c r="D158" s="216" t="s">
        <v>140</v>
      </c>
      <c r="E158" s="41"/>
      <c r="F158" s="217" t="s">
        <v>216</v>
      </c>
      <c r="G158" s="41"/>
      <c r="H158" s="41"/>
      <c r="I158" s="218"/>
      <c r="J158" s="41"/>
      <c r="K158" s="41"/>
      <c r="L158" s="45"/>
      <c r="M158" s="219"/>
      <c r="N158" s="220"/>
      <c r="O158" s="85"/>
      <c r="P158" s="85"/>
      <c r="Q158" s="85"/>
      <c r="R158" s="85"/>
      <c r="S158" s="85"/>
      <c r="T158" s="86"/>
      <c r="U158" s="39"/>
      <c r="V158" s="39"/>
      <c r="W158" s="39"/>
      <c r="X158" s="39"/>
      <c r="Y158" s="39"/>
      <c r="Z158" s="39"/>
      <c r="AA158" s="39"/>
      <c r="AB158" s="39"/>
      <c r="AC158" s="39"/>
      <c r="AD158" s="39"/>
      <c r="AE158" s="39"/>
      <c r="AT158" s="18" t="s">
        <v>140</v>
      </c>
      <c r="AU158" s="18" t="s">
        <v>153</v>
      </c>
    </row>
    <row r="159" s="2" customFormat="1" ht="16.5" customHeight="1">
      <c r="A159" s="39"/>
      <c r="B159" s="40"/>
      <c r="C159" s="253" t="s">
        <v>217</v>
      </c>
      <c r="D159" s="253" t="s">
        <v>207</v>
      </c>
      <c r="E159" s="254" t="s">
        <v>218</v>
      </c>
      <c r="F159" s="255" t="s">
        <v>219</v>
      </c>
      <c r="G159" s="256" t="s">
        <v>184</v>
      </c>
      <c r="H159" s="257">
        <v>16</v>
      </c>
      <c r="I159" s="258"/>
      <c r="J159" s="259">
        <f>ROUND(I159*H159,2)</f>
        <v>0</v>
      </c>
      <c r="K159" s="260"/>
      <c r="L159" s="261"/>
      <c r="M159" s="262" t="s">
        <v>19</v>
      </c>
      <c r="N159" s="263" t="s">
        <v>45</v>
      </c>
      <c r="O159" s="85"/>
      <c r="P159" s="212">
        <f>O159*H159</f>
        <v>0</v>
      </c>
      <c r="Q159" s="212">
        <v>0.017999999999999999</v>
      </c>
      <c r="R159" s="212">
        <f>Q159*H159</f>
        <v>0.28799999999999998</v>
      </c>
      <c r="S159" s="212">
        <v>0</v>
      </c>
      <c r="T159" s="213">
        <f>S159*H159</f>
        <v>0</v>
      </c>
      <c r="U159" s="39"/>
      <c r="V159" s="39"/>
      <c r="W159" s="39"/>
      <c r="X159" s="39"/>
      <c r="Y159" s="39"/>
      <c r="Z159" s="39"/>
      <c r="AA159" s="39"/>
      <c r="AB159" s="39"/>
      <c r="AC159" s="39"/>
      <c r="AD159" s="39"/>
      <c r="AE159" s="39"/>
      <c r="AR159" s="214" t="s">
        <v>210</v>
      </c>
      <c r="AT159" s="214" t="s">
        <v>207</v>
      </c>
      <c r="AU159" s="214" t="s">
        <v>153</v>
      </c>
      <c r="AY159" s="18" t="s">
        <v>131</v>
      </c>
      <c r="BE159" s="215">
        <f>IF(N159="základní",J159,0)</f>
        <v>0</v>
      </c>
      <c r="BF159" s="215">
        <f>IF(N159="snížená",J159,0)</f>
        <v>0</v>
      </c>
      <c r="BG159" s="215">
        <f>IF(N159="zákl. přenesená",J159,0)</f>
        <v>0</v>
      </c>
      <c r="BH159" s="215">
        <f>IF(N159="sníž. přenesená",J159,0)</f>
        <v>0</v>
      </c>
      <c r="BI159" s="215">
        <f>IF(N159="nulová",J159,0)</f>
        <v>0</v>
      </c>
      <c r="BJ159" s="18" t="s">
        <v>138</v>
      </c>
      <c r="BK159" s="215">
        <f>ROUND(I159*H159,2)</f>
        <v>0</v>
      </c>
      <c r="BL159" s="18" t="s">
        <v>137</v>
      </c>
      <c r="BM159" s="214" t="s">
        <v>220</v>
      </c>
    </row>
    <row r="160" s="12" customFormat="1" ht="22.8" customHeight="1">
      <c r="A160" s="12"/>
      <c r="B160" s="186"/>
      <c r="C160" s="187"/>
      <c r="D160" s="188" t="s">
        <v>72</v>
      </c>
      <c r="E160" s="200" t="s">
        <v>173</v>
      </c>
      <c r="F160" s="200" t="s">
        <v>221</v>
      </c>
      <c r="G160" s="187"/>
      <c r="H160" s="187"/>
      <c r="I160" s="190"/>
      <c r="J160" s="201">
        <f>BK160</f>
        <v>0</v>
      </c>
      <c r="K160" s="187"/>
      <c r="L160" s="192"/>
      <c r="M160" s="193"/>
      <c r="N160" s="194"/>
      <c r="O160" s="194"/>
      <c r="P160" s="195">
        <f>SUM(P161:P174)</f>
        <v>0</v>
      </c>
      <c r="Q160" s="194"/>
      <c r="R160" s="195">
        <f>SUM(R161:R174)</f>
        <v>25.872385250000001</v>
      </c>
      <c r="S160" s="194"/>
      <c r="T160" s="196">
        <f>SUM(T161:T174)</f>
        <v>0</v>
      </c>
      <c r="U160" s="12"/>
      <c r="V160" s="12"/>
      <c r="W160" s="12"/>
      <c r="X160" s="12"/>
      <c r="Y160" s="12"/>
      <c r="Z160" s="12"/>
      <c r="AA160" s="12"/>
      <c r="AB160" s="12"/>
      <c r="AC160" s="12"/>
      <c r="AD160" s="12"/>
      <c r="AE160" s="12"/>
      <c r="AR160" s="197" t="s">
        <v>81</v>
      </c>
      <c r="AT160" s="198" t="s">
        <v>72</v>
      </c>
      <c r="AU160" s="198" t="s">
        <v>81</v>
      </c>
      <c r="AY160" s="197" t="s">
        <v>131</v>
      </c>
      <c r="BK160" s="199">
        <f>SUM(BK161:BK174)</f>
        <v>0</v>
      </c>
    </row>
    <row r="161" s="2" customFormat="1" ht="21.75" customHeight="1">
      <c r="A161" s="39"/>
      <c r="B161" s="40"/>
      <c r="C161" s="202" t="s">
        <v>210</v>
      </c>
      <c r="D161" s="202" t="s">
        <v>133</v>
      </c>
      <c r="E161" s="203" t="s">
        <v>222</v>
      </c>
      <c r="F161" s="204" t="s">
        <v>223</v>
      </c>
      <c r="G161" s="205" t="s">
        <v>136</v>
      </c>
      <c r="H161" s="206">
        <v>74.207999999999998</v>
      </c>
      <c r="I161" s="207"/>
      <c r="J161" s="208">
        <f>ROUND(I161*H161,2)</f>
        <v>0</v>
      </c>
      <c r="K161" s="209"/>
      <c r="L161" s="45"/>
      <c r="M161" s="210" t="s">
        <v>19</v>
      </c>
      <c r="N161" s="211" t="s">
        <v>45</v>
      </c>
      <c r="O161" s="85"/>
      <c r="P161" s="212">
        <f>O161*H161</f>
        <v>0</v>
      </c>
      <c r="Q161" s="212">
        <v>0</v>
      </c>
      <c r="R161" s="212">
        <f>Q161*H161</f>
        <v>0</v>
      </c>
      <c r="S161" s="212">
        <v>0</v>
      </c>
      <c r="T161" s="213">
        <f>S161*H161</f>
        <v>0</v>
      </c>
      <c r="U161" s="39"/>
      <c r="V161" s="39"/>
      <c r="W161" s="39"/>
      <c r="X161" s="39"/>
      <c r="Y161" s="39"/>
      <c r="Z161" s="39"/>
      <c r="AA161" s="39"/>
      <c r="AB161" s="39"/>
      <c r="AC161" s="39"/>
      <c r="AD161" s="39"/>
      <c r="AE161" s="39"/>
      <c r="AR161" s="214" t="s">
        <v>137</v>
      </c>
      <c r="AT161" s="214" t="s">
        <v>133</v>
      </c>
      <c r="AU161" s="214" t="s">
        <v>138</v>
      </c>
      <c r="AY161" s="18" t="s">
        <v>131</v>
      </c>
      <c r="BE161" s="215">
        <f>IF(N161="základní",J161,0)</f>
        <v>0</v>
      </c>
      <c r="BF161" s="215">
        <f>IF(N161="snížená",J161,0)</f>
        <v>0</v>
      </c>
      <c r="BG161" s="215">
        <f>IF(N161="zákl. přenesená",J161,0)</f>
        <v>0</v>
      </c>
      <c r="BH161" s="215">
        <f>IF(N161="sníž. přenesená",J161,0)</f>
        <v>0</v>
      </c>
      <c r="BI161" s="215">
        <f>IF(N161="nulová",J161,0)</f>
        <v>0</v>
      </c>
      <c r="BJ161" s="18" t="s">
        <v>138</v>
      </c>
      <c r="BK161" s="215">
        <f>ROUND(I161*H161,2)</f>
        <v>0</v>
      </c>
      <c r="BL161" s="18" t="s">
        <v>137</v>
      </c>
      <c r="BM161" s="214" t="s">
        <v>224</v>
      </c>
    </row>
    <row r="162" s="2" customFormat="1" ht="33" customHeight="1">
      <c r="A162" s="39"/>
      <c r="B162" s="40"/>
      <c r="C162" s="202" t="s">
        <v>225</v>
      </c>
      <c r="D162" s="202" t="s">
        <v>133</v>
      </c>
      <c r="E162" s="203" t="s">
        <v>226</v>
      </c>
      <c r="F162" s="204" t="s">
        <v>227</v>
      </c>
      <c r="G162" s="205" t="s">
        <v>136</v>
      </c>
      <c r="H162" s="206">
        <v>74.207999999999998</v>
      </c>
      <c r="I162" s="207"/>
      <c r="J162" s="208">
        <f>ROUND(I162*H162,2)</f>
        <v>0</v>
      </c>
      <c r="K162" s="209"/>
      <c r="L162" s="45"/>
      <c r="M162" s="210" t="s">
        <v>19</v>
      </c>
      <c r="N162" s="211" t="s">
        <v>45</v>
      </c>
      <c r="O162" s="85"/>
      <c r="P162" s="212">
        <f>O162*H162</f>
        <v>0</v>
      </c>
      <c r="Q162" s="212">
        <v>0.10100000000000001</v>
      </c>
      <c r="R162" s="212">
        <f>Q162*H162</f>
        <v>7.4950080000000003</v>
      </c>
      <c r="S162" s="212">
        <v>0</v>
      </c>
      <c r="T162" s="213">
        <f>S162*H162</f>
        <v>0</v>
      </c>
      <c r="U162" s="39"/>
      <c r="V162" s="39"/>
      <c r="W162" s="39"/>
      <c r="X162" s="39"/>
      <c r="Y162" s="39"/>
      <c r="Z162" s="39"/>
      <c r="AA162" s="39"/>
      <c r="AB162" s="39"/>
      <c r="AC162" s="39"/>
      <c r="AD162" s="39"/>
      <c r="AE162" s="39"/>
      <c r="AR162" s="214" t="s">
        <v>137</v>
      </c>
      <c r="AT162" s="214" t="s">
        <v>133</v>
      </c>
      <c r="AU162" s="214" t="s">
        <v>138</v>
      </c>
      <c r="AY162" s="18" t="s">
        <v>131</v>
      </c>
      <c r="BE162" s="215">
        <f>IF(N162="základní",J162,0)</f>
        <v>0</v>
      </c>
      <c r="BF162" s="215">
        <f>IF(N162="snížená",J162,0)</f>
        <v>0</v>
      </c>
      <c r="BG162" s="215">
        <f>IF(N162="zákl. přenesená",J162,0)</f>
        <v>0</v>
      </c>
      <c r="BH162" s="215">
        <f>IF(N162="sníž. přenesená",J162,0)</f>
        <v>0</v>
      </c>
      <c r="BI162" s="215">
        <f>IF(N162="nulová",J162,0)</f>
        <v>0</v>
      </c>
      <c r="BJ162" s="18" t="s">
        <v>138</v>
      </c>
      <c r="BK162" s="215">
        <f>ROUND(I162*H162,2)</f>
        <v>0</v>
      </c>
      <c r="BL162" s="18" t="s">
        <v>137</v>
      </c>
      <c r="BM162" s="214" t="s">
        <v>228</v>
      </c>
    </row>
    <row r="163" s="2" customFormat="1">
      <c r="A163" s="39"/>
      <c r="B163" s="40"/>
      <c r="C163" s="41"/>
      <c r="D163" s="216" t="s">
        <v>140</v>
      </c>
      <c r="E163" s="41"/>
      <c r="F163" s="217" t="s">
        <v>229</v>
      </c>
      <c r="G163" s="41"/>
      <c r="H163" s="41"/>
      <c r="I163" s="218"/>
      <c r="J163" s="41"/>
      <c r="K163" s="41"/>
      <c r="L163" s="45"/>
      <c r="M163" s="219"/>
      <c r="N163" s="220"/>
      <c r="O163" s="85"/>
      <c r="P163" s="85"/>
      <c r="Q163" s="85"/>
      <c r="R163" s="85"/>
      <c r="S163" s="85"/>
      <c r="T163" s="86"/>
      <c r="U163" s="39"/>
      <c r="V163" s="39"/>
      <c r="W163" s="39"/>
      <c r="X163" s="39"/>
      <c r="Y163" s="39"/>
      <c r="Z163" s="39"/>
      <c r="AA163" s="39"/>
      <c r="AB163" s="39"/>
      <c r="AC163" s="39"/>
      <c r="AD163" s="39"/>
      <c r="AE163" s="39"/>
      <c r="AT163" s="18" t="s">
        <v>140</v>
      </c>
      <c r="AU163" s="18" t="s">
        <v>138</v>
      </c>
    </row>
    <row r="164" s="2" customFormat="1" ht="16.5" customHeight="1">
      <c r="A164" s="39"/>
      <c r="B164" s="40"/>
      <c r="C164" s="253" t="s">
        <v>230</v>
      </c>
      <c r="D164" s="253" t="s">
        <v>207</v>
      </c>
      <c r="E164" s="254" t="s">
        <v>231</v>
      </c>
      <c r="F164" s="255" t="s">
        <v>232</v>
      </c>
      <c r="G164" s="256" t="s">
        <v>136</v>
      </c>
      <c r="H164" s="257">
        <v>44.357999999999997</v>
      </c>
      <c r="I164" s="258"/>
      <c r="J164" s="259">
        <f>ROUND(I164*H164,2)</f>
        <v>0</v>
      </c>
      <c r="K164" s="260"/>
      <c r="L164" s="261"/>
      <c r="M164" s="262" t="s">
        <v>19</v>
      </c>
      <c r="N164" s="263" t="s">
        <v>45</v>
      </c>
      <c r="O164" s="85"/>
      <c r="P164" s="212">
        <f>O164*H164</f>
        <v>0</v>
      </c>
      <c r="Q164" s="212">
        <v>0.108</v>
      </c>
      <c r="R164" s="212">
        <f>Q164*H164</f>
        <v>4.7906639999999996</v>
      </c>
      <c r="S164" s="212">
        <v>0</v>
      </c>
      <c r="T164" s="213">
        <f>S164*H164</f>
        <v>0</v>
      </c>
      <c r="U164" s="39"/>
      <c r="V164" s="39"/>
      <c r="W164" s="39"/>
      <c r="X164" s="39"/>
      <c r="Y164" s="39"/>
      <c r="Z164" s="39"/>
      <c r="AA164" s="39"/>
      <c r="AB164" s="39"/>
      <c r="AC164" s="39"/>
      <c r="AD164" s="39"/>
      <c r="AE164" s="39"/>
      <c r="AR164" s="214" t="s">
        <v>210</v>
      </c>
      <c r="AT164" s="214" t="s">
        <v>207</v>
      </c>
      <c r="AU164" s="214" t="s">
        <v>138</v>
      </c>
      <c r="AY164" s="18" t="s">
        <v>131</v>
      </c>
      <c r="BE164" s="215">
        <f>IF(N164="základní",J164,0)</f>
        <v>0</v>
      </c>
      <c r="BF164" s="215">
        <f>IF(N164="snížená",J164,0)</f>
        <v>0</v>
      </c>
      <c r="BG164" s="215">
        <f>IF(N164="zákl. přenesená",J164,0)</f>
        <v>0</v>
      </c>
      <c r="BH164" s="215">
        <f>IF(N164="sníž. přenesená",J164,0)</f>
        <v>0</v>
      </c>
      <c r="BI164" s="215">
        <f>IF(N164="nulová",J164,0)</f>
        <v>0</v>
      </c>
      <c r="BJ164" s="18" t="s">
        <v>138</v>
      </c>
      <c r="BK164" s="215">
        <f>ROUND(I164*H164,2)</f>
        <v>0</v>
      </c>
      <c r="BL164" s="18" t="s">
        <v>137</v>
      </c>
      <c r="BM164" s="214" t="s">
        <v>233</v>
      </c>
    </row>
    <row r="165" s="14" customFormat="1">
      <c r="A165" s="14"/>
      <c r="B165" s="231"/>
      <c r="C165" s="232"/>
      <c r="D165" s="216" t="s">
        <v>142</v>
      </c>
      <c r="E165" s="233" t="s">
        <v>19</v>
      </c>
      <c r="F165" s="234" t="s">
        <v>234</v>
      </c>
      <c r="G165" s="232"/>
      <c r="H165" s="235">
        <v>1.45</v>
      </c>
      <c r="I165" s="236"/>
      <c r="J165" s="232"/>
      <c r="K165" s="232"/>
      <c r="L165" s="237"/>
      <c r="M165" s="238"/>
      <c r="N165" s="239"/>
      <c r="O165" s="239"/>
      <c r="P165" s="239"/>
      <c r="Q165" s="239"/>
      <c r="R165" s="239"/>
      <c r="S165" s="239"/>
      <c r="T165" s="240"/>
      <c r="U165" s="14"/>
      <c r="V165" s="14"/>
      <c r="W165" s="14"/>
      <c r="X165" s="14"/>
      <c r="Y165" s="14"/>
      <c r="Z165" s="14"/>
      <c r="AA165" s="14"/>
      <c r="AB165" s="14"/>
      <c r="AC165" s="14"/>
      <c r="AD165" s="14"/>
      <c r="AE165" s="14"/>
      <c r="AT165" s="241" t="s">
        <v>142</v>
      </c>
      <c r="AU165" s="241" t="s">
        <v>138</v>
      </c>
      <c r="AV165" s="14" t="s">
        <v>138</v>
      </c>
      <c r="AW165" s="14" t="s">
        <v>35</v>
      </c>
      <c r="AX165" s="14" t="s">
        <v>73</v>
      </c>
      <c r="AY165" s="241" t="s">
        <v>131</v>
      </c>
    </row>
    <row r="166" s="14" customFormat="1">
      <c r="A166" s="14"/>
      <c r="B166" s="231"/>
      <c r="C166" s="232"/>
      <c r="D166" s="216" t="s">
        <v>142</v>
      </c>
      <c r="E166" s="233" t="s">
        <v>19</v>
      </c>
      <c r="F166" s="234" t="s">
        <v>235</v>
      </c>
      <c r="G166" s="232"/>
      <c r="H166" s="235">
        <v>4.875</v>
      </c>
      <c r="I166" s="236"/>
      <c r="J166" s="232"/>
      <c r="K166" s="232"/>
      <c r="L166" s="237"/>
      <c r="M166" s="238"/>
      <c r="N166" s="239"/>
      <c r="O166" s="239"/>
      <c r="P166" s="239"/>
      <c r="Q166" s="239"/>
      <c r="R166" s="239"/>
      <c r="S166" s="239"/>
      <c r="T166" s="240"/>
      <c r="U166" s="14"/>
      <c r="V166" s="14"/>
      <c r="W166" s="14"/>
      <c r="X166" s="14"/>
      <c r="Y166" s="14"/>
      <c r="Z166" s="14"/>
      <c r="AA166" s="14"/>
      <c r="AB166" s="14"/>
      <c r="AC166" s="14"/>
      <c r="AD166" s="14"/>
      <c r="AE166" s="14"/>
      <c r="AT166" s="241" t="s">
        <v>142</v>
      </c>
      <c r="AU166" s="241" t="s">
        <v>138</v>
      </c>
      <c r="AV166" s="14" t="s">
        <v>138</v>
      </c>
      <c r="AW166" s="14" t="s">
        <v>35</v>
      </c>
      <c r="AX166" s="14" t="s">
        <v>73</v>
      </c>
      <c r="AY166" s="241" t="s">
        <v>131</v>
      </c>
    </row>
    <row r="167" s="14" customFormat="1">
      <c r="A167" s="14"/>
      <c r="B167" s="231"/>
      <c r="C167" s="232"/>
      <c r="D167" s="216" t="s">
        <v>142</v>
      </c>
      <c r="E167" s="233" t="s">
        <v>19</v>
      </c>
      <c r="F167" s="234" t="s">
        <v>236</v>
      </c>
      <c r="G167" s="232"/>
      <c r="H167" s="235">
        <v>34</v>
      </c>
      <c r="I167" s="236"/>
      <c r="J167" s="232"/>
      <c r="K167" s="232"/>
      <c r="L167" s="237"/>
      <c r="M167" s="238"/>
      <c r="N167" s="239"/>
      <c r="O167" s="239"/>
      <c r="P167" s="239"/>
      <c r="Q167" s="239"/>
      <c r="R167" s="239"/>
      <c r="S167" s="239"/>
      <c r="T167" s="240"/>
      <c r="U167" s="14"/>
      <c r="V167" s="14"/>
      <c r="W167" s="14"/>
      <c r="X167" s="14"/>
      <c r="Y167" s="14"/>
      <c r="Z167" s="14"/>
      <c r="AA167" s="14"/>
      <c r="AB167" s="14"/>
      <c r="AC167" s="14"/>
      <c r="AD167" s="14"/>
      <c r="AE167" s="14"/>
      <c r="AT167" s="241" t="s">
        <v>142</v>
      </c>
      <c r="AU167" s="241" t="s">
        <v>138</v>
      </c>
      <c r="AV167" s="14" t="s">
        <v>138</v>
      </c>
      <c r="AW167" s="14" t="s">
        <v>35</v>
      </c>
      <c r="AX167" s="14" t="s">
        <v>73</v>
      </c>
      <c r="AY167" s="241" t="s">
        <v>131</v>
      </c>
    </row>
    <row r="168" s="15" customFormat="1">
      <c r="A168" s="15"/>
      <c r="B168" s="242"/>
      <c r="C168" s="243"/>
      <c r="D168" s="216" t="s">
        <v>142</v>
      </c>
      <c r="E168" s="244" t="s">
        <v>19</v>
      </c>
      <c r="F168" s="245" t="s">
        <v>148</v>
      </c>
      <c r="G168" s="243"/>
      <c r="H168" s="246">
        <v>40.325000000000003</v>
      </c>
      <c r="I168" s="247"/>
      <c r="J168" s="243"/>
      <c r="K168" s="243"/>
      <c r="L168" s="248"/>
      <c r="M168" s="249"/>
      <c r="N168" s="250"/>
      <c r="O168" s="250"/>
      <c r="P168" s="250"/>
      <c r="Q168" s="250"/>
      <c r="R168" s="250"/>
      <c r="S168" s="250"/>
      <c r="T168" s="251"/>
      <c r="U168" s="15"/>
      <c r="V168" s="15"/>
      <c r="W168" s="15"/>
      <c r="X168" s="15"/>
      <c r="Y168" s="15"/>
      <c r="Z168" s="15"/>
      <c r="AA168" s="15"/>
      <c r="AB168" s="15"/>
      <c r="AC168" s="15"/>
      <c r="AD168" s="15"/>
      <c r="AE168" s="15"/>
      <c r="AT168" s="252" t="s">
        <v>142</v>
      </c>
      <c r="AU168" s="252" t="s">
        <v>138</v>
      </c>
      <c r="AV168" s="15" t="s">
        <v>137</v>
      </c>
      <c r="AW168" s="15" t="s">
        <v>35</v>
      </c>
      <c r="AX168" s="15" t="s">
        <v>81</v>
      </c>
      <c r="AY168" s="252" t="s">
        <v>131</v>
      </c>
    </row>
    <row r="169" s="14" customFormat="1">
      <c r="A169" s="14"/>
      <c r="B169" s="231"/>
      <c r="C169" s="232"/>
      <c r="D169" s="216" t="s">
        <v>142</v>
      </c>
      <c r="E169" s="232"/>
      <c r="F169" s="234" t="s">
        <v>237</v>
      </c>
      <c r="G169" s="232"/>
      <c r="H169" s="235">
        <v>44.357999999999997</v>
      </c>
      <c r="I169" s="236"/>
      <c r="J169" s="232"/>
      <c r="K169" s="232"/>
      <c r="L169" s="237"/>
      <c r="M169" s="238"/>
      <c r="N169" s="239"/>
      <c r="O169" s="239"/>
      <c r="P169" s="239"/>
      <c r="Q169" s="239"/>
      <c r="R169" s="239"/>
      <c r="S169" s="239"/>
      <c r="T169" s="240"/>
      <c r="U169" s="14"/>
      <c r="V169" s="14"/>
      <c r="W169" s="14"/>
      <c r="X169" s="14"/>
      <c r="Y169" s="14"/>
      <c r="Z169" s="14"/>
      <c r="AA169" s="14"/>
      <c r="AB169" s="14"/>
      <c r="AC169" s="14"/>
      <c r="AD169" s="14"/>
      <c r="AE169" s="14"/>
      <c r="AT169" s="241" t="s">
        <v>142</v>
      </c>
      <c r="AU169" s="241" t="s">
        <v>138</v>
      </c>
      <c r="AV169" s="14" t="s">
        <v>138</v>
      </c>
      <c r="AW169" s="14" t="s">
        <v>4</v>
      </c>
      <c r="AX169" s="14" t="s">
        <v>81</v>
      </c>
      <c r="AY169" s="241" t="s">
        <v>131</v>
      </c>
    </row>
    <row r="170" s="2" customFormat="1" ht="21.75" customHeight="1">
      <c r="A170" s="39"/>
      <c r="B170" s="40"/>
      <c r="C170" s="202" t="s">
        <v>238</v>
      </c>
      <c r="D170" s="202" t="s">
        <v>133</v>
      </c>
      <c r="E170" s="203" t="s">
        <v>239</v>
      </c>
      <c r="F170" s="204" t="s">
        <v>240</v>
      </c>
      <c r="G170" s="205" t="s">
        <v>241</v>
      </c>
      <c r="H170" s="206">
        <v>88.715000000000003</v>
      </c>
      <c r="I170" s="207"/>
      <c r="J170" s="208">
        <f>ROUND(I170*H170,2)</f>
        <v>0</v>
      </c>
      <c r="K170" s="209"/>
      <c r="L170" s="45"/>
      <c r="M170" s="210" t="s">
        <v>19</v>
      </c>
      <c r="N170" s="211" t="s">
        <v>45</v>
      </c>
      <c r="O170" s="85"/>
      <c r="P170" s="212">
        <f>O170*H170</f>
        <v>0</v>
      </c>
      <c r="Q170" s="212">
        <v>0.12895000000000001</v>
      </c>
      <c r="R170" s="212">
        <f>Q170*H170</f>
        <v>11.439799250000002</v>
      </c>
      <c r="S170" s="212">
        <v>0</v>
      </c>
      <c r="T170" s="213">
        <f>S170*H170</f>
        <v>0</v>
      </c>
      <c r="U170" s="39"/>
      <c r="V170" s="39"/>
      <c r="W170" s="39"/>
      <c r="X170" s="39"/>
      <c r="Y170" s="39"/>
      <c r="Z170" s="39"/>
      <c r="AA170" s="39"/>
      <c r="AB170" s="39"/>
      <c r="AC170" s="39"/>
      <c r="AD170" s="39"/>
      <c r="AE170" s="39"/>
      <c r="AR170" s="214" t="s">
        <v>137</v>
      </c>
      <c r="AT170" s="214" t="s">
        <v>133</v>
      </c>
      <c r="AU170" s="214" t="s">
        <v>138</v>
      </c>
      <c r="AY170" s="18" t="s">
        <v>131</v>
      </c>
      <c r="BE170" s="215">
        <f>IF(N170="základní",J170,0)</f>
        <v>0</v>
      </c>
      <c r="BF170" s="215">
        <f>IF(N170="snížená",J170,0)</f>
        <v>0</v>
      </c>
      <c r="BG170" s="215">
        <f>IF(N170="zákl. přenesená",J170,0)</f>
        <v>0</v>
      </c>
      <c r="BH170" s="215">
        <f>IF(N170="sníž. přenesená",J170,0)</f>
        <v>0</v>
      </c>
      <c r="BI170" s="215">
        <f>IF(N170="nulová",J170,0)</f>
        <v>0</v>
      </c>
      <c r="BJ170" s="18" t="s">
        <v>138</v>
      </c>
      <c r="BK170" s="215">
        <f>ROUND(I170*H170,2)</f>
        <v>0</v>
      </c>
      <c r="BL170" s="18" t="s">
        <v>137</v>
      </c>
      <c r="BM170" s="214" t="s">
        <v>242</v>
      </c>
    </row>
    <row r="171" s="14" customFormat="1">
      <c r="A171" s="14"/>
      <c r="B171" s="231"/>
      <c r="C171" s="232"/>
      <c r="D171" s="216" t="s">
        <v>142</v>
      </c>
      <c r="E171" s="233" t="s">
        <v>19</v>
      </c>
      <c r="F171" s="234" t="s">
        <v>243</v>
      </c>
      <c r="G171" s="232"/>
      <c r="H171" s="235">
        <v>80.650000000000006</v>
      </c>
      <c r="I171" s="236"/>
      <c r="J171" s="232"/>
      <c r="K171" s="232"/>
      <c r="L171" s="237"/>
      <c r="M171" s="238"/>
      <c r="N171" s="239"/>
      <c r="O171" s="239"/>
      <c r="P171" s="239"/>
      <c r="Q171" s="239"/>
      <c r="R171" s="239"/>
      <c r="S171" s="239"/>
      <c r="T171" s="240"/>
      <c r="U171" s="14"/>
      <c r="V171" s="14"/>
      <c r="W171" s="14"/>
      <c r="X171" s="14"/>
      <c r="Y171" s="14"/>
      <c r="Z171" s="14"/>
      <c r="AA171" s="14"/>
      <c r="AB171" s="14"/>
      <c r="AC171" s="14"/>
      <c r="AD171" s="14"/>
      <c r="AE171" s="14"/>
      <c r="AT171" s="241" t="s">
        <v>142</v>
      </c>
      <c r="AU171" s="241" t="s">
        <v>138</v>
      </c>
      <c r="AV171" s="14" t="s">
        <v>138</v>
      </c>
      <c r="AW171" s="14" t="s">
        <v>35</v>
      </c>
      <c r="AX171" s="14" t="s">
        <v>81</v>
      </c>
      <c r="AY171" s="241" t="s">
        <v>131</v>
      </c>
    </row>
    <row r="172" s="14" customFormat="1">
      <c r="A172" s="14"/>
      <c r="B172" s="231"/>
      <c r="C172" s="232"/>
      <c r="D172" s="216" t="s">
        <v>142</v>
      </c>
      <c r="E172" s="232"/>
      <c r="F172" s="234" t="s">
        <v>244</v>
      </c>
      <c r="G172" s="232"/>
      <c r="H172" s="235">
        <v>88.715000000000003</v>
      </c>
      <c r="I172" s="236"/>
      <c r="J172" s="232"/>
      <c r="K172" s="232"/>
      <c r="L172" s="237"/>
      <c r="M172" s="238"/>
      <c r="N172" s="239"/>
      <c r="O172" s="239"/>
      <c r="P172" s="239"/>
      <c r="Q172" s="239"/>
      <c r="R172" s="239"/>
      <c r="S172" s="239"/>
      <c r="T172" s="240"/>
      <c r="U172" s="14"/>
      <c r="V172" s="14"/>
      <c r="W172" s="14"/>
      <c r="X172" s="14"/>
      <c r="Y172" s="14"/>
      <c r="Z172" s="14"/>
      <c r="AA172" s="14"/>
      <c r="AB172" s="14"/>
      <c r="AC172" s="14"/>
      <c r="AD172" s="14"/>
      <c r="AE172" s="14"/>
      <c r="AT172" s="241" t="s">
        <v>142</v>
      </c>
      <c r="AU172" s="241" t="s">
        <v>138</v>
      </c>
      <c r="AV172" s="14" t="s">
        <v>138</v>
      </c>
      <c r="AW172" s="14" t="s">
        <v>4</v>
      </c>
      <c r="AX172" s="14" t="s">
        <v>81</v>
      </c>
      <c r="AY172" s="241" t="s">
        <v>131</v>
      </c>
    </row>
    <row r="173" s="2" customFormat="1" ht="16.5" customHeight="1">
      <c r="A173" s="39"/>
      <c r="B173" s="40"/>
      <c r="C173" s="253" t="s">
        <v>245</v>
      </c>
      <c r="D173" s="253" t="s">
        <v>207</v>
      </c>
      <c r="E173" s="254" t="s">
        <v>246</v>
      </c>
      <c r="F173" s="255" t="s">
        <v>247</v>
      </c>
      <c r="G173" s="256" t="s">
        <v>241</v>
      </c>
      <c r="H173" s="257">
        <v>97.587000000000003</v>
      </c>
      <c r="I173" s="258"/>
      <c r="J173" s="259">
        <f>ROUND(I173*H173,2)</f>
        <v>0</v>
      </c>
      <c r="K173" s="260"/>
      <c r="L173" s="261"/>
      <c r="M173" s="262" t="s">
        <v>19</v>
      </c>
      <c r="N173" s="263" t="s">
        <v>45</v>
      </c>
      <c r="O173" s="85"/>
      <c r="P173" s="212">
        <f>O173*H173</f>
        <v>0</v>
      </c>
      <c r="Q173" s="212">
        <v>0.021999999999999999</v>
      </c>
      <c r="R173" s="212">
        <f>Q173*H173</f>
        <v>2.1469139999999998</v>
      </c>
      <c r="S173" s="212">
        <v>0</v>
      </c>
      <c r="T173" s="213">
        <f>S173*H173</f>
        <v>0</v>
      </c>
      <c r="U173" s="39"/>
      <c r="V173" s="39"/>
      <c r="W173" s="39"/>
      <c r="X173" s="39"/>
      <c r="Y173" s="39"/>
      <c r="Z173" s="39"/>
      <c r="AA173" s="39"/>
      <c r="AB173" s="39"/>
      <c r="AC173" s="39"/>
      <c r="AD173" s="39"/>
      <c r="AE173" s="39"/>
      <c r="AR173" s="214" t="s">
        <v>210</v>
      </c>
      <c r="AT173" s="214" t="s">
        <v>207</v>
      </c>
      <c r="AU173" s="214" t="s">
        <v>138</v>
      </c>
      <c r="AY173" s="18" t="s">
        <v>131</v>
      </c>
      <c r="BE173" s="215">
        <f>IF(N173="základní",J173,0)</f>
        <v>0</v>
      </c>
      <c r="BF173" s="215">
        <f>IF(N173="snížená",J173,0)</f>
        <v>0</v>
      </c>
      <c r="BG173" s="215">
        <f>IF(N173="zákl. přenesená",J173,0)</f>
        <v>0</v>
      </c>
      <c r="BH173" s="215">
        <f>IF(N173="sníž. přenesená",J173,0)</f>
        <v>0</v>
      </c>
      <c r="BI173" s="215">
        <f>IF(N173="nulová",J173,0)</f>
        <v>0</v>
      </c>
      <c r="BJ173" s="18" t="s">
        <v>138</v>
      </c>
      <c r="BK173" s="215">
        <f>ROUND(I173*H173,2)</f>
        <v>0</v>
      </c>
      <c r="BL173" s="18" t="s">
        <v>137</v>
      </c>
      <c r="BM173" s="214" t="s">
        <v>248</v>
      </c>
    </row>
    <row r="174" s="14" customFormat="1">
      <c r="A174" s="14"/>
      <c r="B174" s="231"/>
      <c r="C174" s="232"/>
      <c r="D174" s="216" t="s">
        <v>142</v>
      </c>
      <c r="E174" s="232"/>
      <c r="F174" s="234" t="s">
        <v>249</v>
      </c>
      <c r="G174" s="232"/>
      <c r="H174" s="235">
        <v>97.587000000000003</v>
      </c>
      <c r="I174" s="236"/>
      <c r="J174" s="232"/>
      <c r="K174" s="232"/>
      <c r="L174" s="237"/>
      <c r="M174" s="238"/>
      <c r="N174" s="239"/>
      <c r="O174" s="239"/>
      <c r="P174" s="239"/>
      <c r="Q174" s="239"/>
      <c r="R174" s="239"/>
      <c r="S174" s="239"/>
      <c r="T174" s="240"/>
      <c r="U174" s="14"/>
      <c r="V174" s="14"/>
      <c r="W174" s="14"/>
      <c r="X174" s="14"/>
      <c r="Y174" s="14"/>
      <c r="Z174" s="14"/>
      <c r="AA174" s="14"/>
      <c r="AB174" s="14"/>
      <c r="AC174" s="14"/>
      <c r="AD174" s="14"/>
      <c r="AE174" s="14"/>
      <c r="AT174" s="241" t="s">
        <v>142</v>
      </c>
      <c r="AU174" s="241" t="s">
        <v>138</v>
      </c>
      <c r="AV174" s="14" t="s">
        <v>138</v>
      </c>
      <c r="AW174" s="14" t="s">
        <v>4</v>
      </c>
      <c r="AX174" s="14" t="s">
        <v>81</v>
      </c>
      <c r="AY174" s="241" t="s">
        <v>131</v>
      </c>
    </row>
    <row r="175" s="12" customFormat="1" ht="22.8" customHeight="1">
      <c r="A175" s="12"/>
      <c r="B175" s="186"/>
      <c r="C175" s="187"/>
      <c r="D175" s="188" t="s">
        <v>72</v>
      </c>
      <c r="E175" s="200" t="s">
        <v>250</v>
      </c>
      <c r="F175" s="200" t="s">
        <v>251</v>
      </c>
      <c r="G175" s="187"/>
      <c r="H175" s="187"/>
      <c r="I175" s="190"/>
      <c r="J175" s="201">
        <f>BK175</f>
        <v>0</v>
      </c>
      <c r="K175" s="187"/>
      <c r="L175" s="192"/>
      <c r="M175" s="193"/>
      <c r="N175" s="194"/>
      <c r="O175" s="194"/>
      <c r="P175" s="195">
        <f>P176+P366+P373</f>
        <v>0</v>
      </c>
      <c r="Q175" s="194"/>
      <c r="R175" s="195">
        <f>R176+R366+R373</f>
        <v>39.697247539999999</v>
      </c>
      <c r="S175" s="194"/>
      <c r="T175" s="196">
        <f>T176+T366+T373</f>
        <v>0</v>
      </c>
      <c r="U175" s="12"/>
      <c r="V175" s="12"/>
      <c r="W175" s="12"/>
      <c r="X175" s="12"/>
      <c r="Y175" s="12"/>
      <c r="Z175" s="12"/>
      <c r="AA175" s="12"/>
      <c r="AB175" s="12"/>
      <c r="AC175" s="12"/>
      <c r="AD175" s="12"/>
      <c r="AE175" s="12"/>
      <c r="AR175" s="197" t="s">
        <v>81</v>
      </c>
      <c r="AT175" s="198" t="s">
        <v>72</v>
      </c>
      <c r="AU175" s="198" t="s">
        <v>81</v>
      </c>
      <c r="AY175" s="197" t="s">
        <v>131</v>
      </c>
      <c r="BK175" s="199">
        <f>BK176+BK366+BK373</f>
        <v>0</v>
      </c>
    </row>
    <row r="176" s="12" customFormat="1" ht="20.88" customHeight="1">
      <c r="A176" s="12"/>
      <c r="B176" s="186"/>
      <c r="C176" s="187"/>
      <c r="D176" s="188" t="s">
        <v>72</v>
      </c>
      <c r="E176" s="200" t="s">
        <v>252</v>
      </c>
      <c r="F176" s="200" t="s">
        <v>253</v>
      </c>
      <c r="G176" s="187"/>
      <c r="H176" s="187"/>
      <c r="I176" s="190"/>
      <c r="J176" s="201">
        <f>BK176</f>
        <v>0</v>
      </c>
      <c r="K176" s="187"/>
      <c r="L176" s="192"/>
      <c r="M176" s="193"/>
      <c r="N176" s="194"/>
      <c r="O176" s="194"/>
      <c r="P176" s="195">
        <f>SUM(P177:P365)</f>
        <v>0</v>
      </c>
      <c r="Q176" s="194"/>
      <c r="R176" s="195">
        <f>SUM(R177:R365)</f>
        <v>36.948985469999997</v>
      </c>
      <c r="S176" s="194"/>
      <c r="T176" s="196">
        <f>SUM(T177:T365)</f>
        <v>0</v>
      </c>
      <c r="U176" s="12"/>
      <c r="V176" s="12"/>
      <c r="W176" s="12"/>
      <c r="X176" s="12"/>
      <c r="Y176" s="12"/>
      <c r="Z176" s="12"/>
      <c r="AA176" s="12"/>
      <c r="AB176" s="12"/>
      <c r="AC176" s="12"/>
      <c r="AD176" s="12"/>
      <c r="AE176" s="12"/>
      <c r="AR176" s="197" t="s">
        <v>81</v>
      </c>
      <c r="AT176" s="198" t="s">
        <v>72</v>
      </c>
      <c r="AU176" s="198" t="s">
        <v>138</v>
      </c>
      <c r="AY176" s="197" t="s">
        <v>131</v>
      </c>
      <c r="BK176" s="199">
        <f>SUM(BK177:BK365)</f>
        <v>0</v>
      </c>
    </row>
    <row r="177" s="2" customFormat="1" ht="21.75" customHeight="1">
      <c r="A177" s="39"/>
      <c r="B177" s="40"/>
      <c r="C177" s="202" t="s">
        <v>254</v>
      </c>
      <c r="D177" s="202" t="s">
        <v>133</v>
      </c>
      <c r="E177" s="203" t="s">
        <v>255</v>
      </c>
      <c r="F177" s="204" t="s">
        <v>256</v>
      </c>
      <c r="G177" s="205" t="s">
        <v>136</v>
      </c>
      <c r="H177" s="206">
        <v>46.350000000000001</v>
      </c>
      <c r="I177" s="207"/>
      <c r="J177" s="208">
        <f>ROUND(I177*H177,2)</f>
        <v>0</v>
      </c>
      <c r="K177" s="209"/>
      <c r="L177" s="45"/>
      <c r="M177" s="210" t="s">
        <v>19</v>
      </c>
      <c r="N177" s="211" t="s">
        <v>45</v>
      </c>
      <c r="O177" s="85"/>
      <c r="P177" s="212">
        <f>O177*H177</f>
        <v>0</v>
      </c>
      <c r="Q177" s="212">
        <v>0.00025999999999999998</v>
      </c>
      <c r="R177" s="212">
        <f>Q177*H177</f>
        <v>0.012050999999999999</v>
      </c>
      <c r="S177" s="212">
        <v>0</v>
      </c>
      <c r="T177" s="213">
        <f>S177*H177</f>
        <v>0</v>
      </c>
      <c r="U177" s="39"/>
      <c r="V177" s="39"/>
      <c r="W177" s="39"/>
      <c r="X177" s="39"/>
      <c r="Y177" s="39"/>
      <c r="Z177" s="39"/>
      <c r="AA177" s="39"/>
      <c r="AB177" s="39"/>
      <c r="AC177" s="39"/>
      <c r="AD177" s="39"/>
      <c r="AE177" s="39"/>
      <c r="AR177" s="214" t="s">
        <v>137</v>
      </c>
      <c r="AT177" s="214" t="s">
        <v>133</v>
      </c>
      <c r="AU177" s="214" t="s">
        <v>153</v>
      </c>
      <c r="AY177" s="18" t="s">
        <v>131</v>
      </c>
      <c r="BE177" s="215">
        <f>IF(N177="základní",J177,0)</f>
        <v>0</v>
      </c>
      <c r="BF177" s="215">
        <f>IF(N177="snížená",J177,0)</f>
        <v>0</v>
      </c>
      <c r="BG177" s="215">
        <f>IF(N177="zákl. přenesená",J177,0)</f>
        <v>0</v>
      </c>
      <c r="BH177" s="215">
        <f>IF(N177="sníž. přenesená",J177,0)</f>
        <v>0</v>
      </c>
      <c r="BI177" s="215">
        <f>IF(N177="nulová",J177,0)</f>
        <v>0</v>
      </c>
      <c r="BJ177" s="18" t="s">
        <v>138</v>
      </c>
      <c r="BK177" s="215">
        <f>ROUND(I177*H177,2)</f>
        <v>0</v>
      </c>
      <c r="BL177" s="18" t="s">
        <v>137</v>
      </c>
      <c r="BM177" s="214" t="s">
        <v>257</v>
      </c>
    </row>
    <row r="178" s="13" customFormat="1">
      <c r="A178" s="13"/>
      <c r="B178" s="221"/>
      <c r="C178" s="222"/>
      <c r="D178" s="216" t="s">
        <v>142</v>
      </c>
      <c r="E178" s="223" t="s">
        <v>19</v>
      </c>
      <c r="F178" s="224" t="s">
        <v>258</v>
      </c>
      <c r="G178" s="222"/>
      <c r="H178" s="223" t="s">
        <v>19</v>
      </c>
      <c r="I178" s="225"/>
      <c r="J178" s="222"/>
      <c r="K178" s="222"/>
      <c r="L178" s="226"/>
      <c r="M178" s="227"/>
      <c r="N178" s="228"/>
      <c r="O178" s="228"/>
      <c r="P178" s="228"/>
      <c r="Q178" s="228"/>
      <c r="R178" s="228"/>
      <c r="S178" s="228"/>
      <c r="T178" s="229"/>
      <c r="U178" s="13"/>
      <c r="V178" s="13"/>
      <c r="W178" s="13"/>
      <c r="X178" s="13"/>
      <c r="Y178" s="13"/>
      <c r="Z178" s="13"/>
      <c r="AA178" s="13"/>
      <c r="AB178" s="13"/>
      <c r="AC178" s="13"/>
      <c r="AD178" s="13"/>
      <c r="AE178" s="13"/>
      <c r="AT178" s="230" t="s">
        <v>142</v>
      </c>
      <c r="AU178" s="230" t="s">
        <v>153</v>
      </c>
      <c r="AV178" s="13" t="s">
        <v>81</v>
      </c>
      <c r="AW178" s="13" t="s">
        <v>35</v>
      </c>
      <c r="AX178" s="13" t="s">
        <v>73</v>
      </c>
      <c r="AY178" s="230" t="s">
        <v>131</v>
      </c>
    </row>
    <row r="179" s="14" customFormat="1">
      <c r="A179" s="14"/>
      <c r="B179" s="231"/>
      <c r="C179" s="232"/>
      <c r="D179" s="216" t="s">
        <v>142</v>
      </c>
      <c r="E179" s="233" t="s">
        <v>19</v>
      </c>
      <c r="F179" s="234" t="s">
        <v>259</v>
      </c>
      <c r="G179" s="232"/>
      <c r="H179" s="235">
        <v>45.149999999999999</v>
      </c>
      <c r="I179" s="236"/>
      <c r="J179" s="232"/>
      <c r="K179" s="232"/>
      <c r="L179" s="237"/>
      <c r="M179" s="238"/>
      <c r="N179" s="239"/>
      <c r="O179" s="239"/>
      <c r="P179" s="239"/>
      <c r="Q179" s="239"/>
      <c r="R179" s="239"/>
      <c r="S179" s="239"/>
      <c r="T179" s="240"/>
      <c r="U179" s="14"/>
      <c r="V179" s="14"/>
      <c r="W179" s="14"/>
      <c r="X179" s="14"/>
      <c r="Y179" s="14"/>
      <c r="Z179" s="14"/>
      <c r="AA179" s="14"/>
      <c r="AB179" s="14"/>
      <c r="AC179" s="14"/>
      <c r="AD179" s="14"/>
      <c r="AE179" s="14"/>
      <c r="AT179" s="241" t="s">
        <v>142</v>
      </c>
      <c r="AU179" s="241" t="s">
        <v>153</v>
      </c>
      <c r="AV179" s="14" t="s">
        <v>138</v>
      </c>
      <c r="AW179" s="14" t="s">
        <v>35</v>
      </c>
      <c r="AX179" s="14" t="s">
        <v>73</v>
      </c>
      <c r="AY179" s="241" t="s">
        <v>131</v>
      </c>
    </row>
    <row r="180" s="13" customFormat="1">
      <c r="A180" s="13"/>
      <c r="B180" s="221"/>
      <c r="C180" s="222"/>
      <c r="D180" s="216" t="s">
        <v>142</v>
      </c>
      <c r="E180" s="223" t="s">
        <v>19</v>
      </c>
      <c r="F180" s="224" t="s">
        <v>260</v>
      </c>
      <c r="G180" s="222"/>
      <c r="H180" s="223" t="s">
        <v>19</v>
      </c>
      <c r="I180" s="225"/>
      <c r="J180" s="222"/>
      <c r="K180" s="222"/>
      <c r="L180" s="226"/>
      <c r="M180" s="227"/>
      <c r="N180" s="228"/>
      <c r="O180" s="228"/>
      <c r="P180" s="228"/>
      <c r="Q180" s="228"/>
      <c r="R180" s="228"/>
      <c r="S180" s="228"/>
      <c r="T180" s="229"/>
      <c r="U180" s="13"/>
      <c r="V180" s="13"/>
      <c r="W180" s="13"/>
      <c r="X180" s="13"/>
      <c r="Y180" s="13"/>
      <c r="Z180" s="13"/>
      <c r="AA180" s="13"/>
      <c r="AB180" s="13"/>
      <c r="AC180" s="13"/>
      <c r="AD180" s="13"/>
      <c r="AE180" s="13"/>
      <c r="AT180" s="230" t="s">
        <v>142</v>
      </c>
      <c r="AU180" s="230" t="s">
        <v>153</v>
      </c>
      <c r="AV180" s="13" t="s">
        <v>81</v>
      </c>
      <c r="AW180" s="13" t="s">
        <v>35</v>
      </c>
      <c r="AX180" s="13" t="s">
        <v>73</v>
      </c>
      <c r="AY180" s="230" t="s">
        <v>131</v>
      </c>
    </row>
    <row r="181" s="14" customFormat="1">
      <c r="A181" s="14"/>
      <c r="B181" s="231"/>
      <c r="C181" s="232"/>
      <c r="D181" s="216" t="s">
        <v>142</v>
      </c>
      <c r="E181" s="233" t="s">
        <v>19</v>
      </c>
      <c r="F181" s="234" t="s">
        <v>261</v>
      </c>
      <c r="G181" s="232"/>
      <c r="H181" s="235">
        <v>1.2</v>
      </c>
      <c r="I181" s="236"/>
      <c r="J181" s="232"/>
      <c r="K181" s="232"/>
      <c r="L181" s="237"/>
      <c r="M181" s="238"/>
      <c r="N181" s="239"/>
      <c r="O181" s="239"/>
      <c r="P181" s="239"/>
      <c r="Q181" s="239"/>
      <c r="R181" s="239"/>
      <c r="S181" s="239"/>
      <c r="T181" s="240"/>
      <c r="U181" s="14"/>
      <c r="V181" s="14"/>
      <c r="W181" s="14"/>
      <c r="X181" s="14"/>
      <c r="Y181" s="14"/>
      <c r="Z181" s="14"/>
      <c r="AA181" s="14"/>
      <c r="AB181" s="14"/>
      <c r="AC181" s="14"/>
      <c r="AD181" s="14"/>
      <c r="AE181" s="14"/>
      <c r="AT181" s="241" t="s">
        <v>142</v>
      </c>
      <c r="AU181" s="241" t="s">
        <v>153</v>
      </c>
      <c r="AV181" s="14" t="s">
        <v>138</v>
      </c>
      <c r="AW181" s="14" t="s">
        <v>35</v>
      </c>
      <c r="AX181" s="14" t="s">
        <v>73</v>
      </c>
      <c r="AY181" s="241" t="s">
        <v>131</v>
      </c>
    </row>
    <row r="182" s="15" customFormat="1">
      <c r="A182" s="15"/>
      <c r="B182" s="242"/>
      <c r="C182" s="243"/>
      <c r="D182" s="216" t="s">
        <v>142</v>
      </c>
      <c r="E182" s="244" t="s">
        <v>19</v>
      </c>
      <c r="F182" s="245" t="s">
        <v>148</v>
      </c>
      <c r="G182" s="243"/>
      <c r="H182" s="246">
        <v>46.350000000000001</v>
      </c>
      <c r="I182" s="247"/>
      <c r="J182" s="243"/>
      <c r="K182" s="243"/>
      <c r="L182" s="248"/>
      <c r="M182" s="249"/>
      <c r="N182" s="250"/>
      <c r="O182" s="250"/>
      <c r="P182" s="250"/>
      <c r="Q182" s="250"/>
      <c r="R182" s="250"/>
      <c r="S182" s="250"/>
      <c r="T182" s="251"/>
      <c r="U182" s="15"/>
      <c r="V182" s="15"/>
      <c r="W182" s="15"/>
      <c r="X182" s="15"/>
      <c r="Y182" s="15"/>
      <c r="Z182" s="15"/>
      <c r="AA182" s="15"/>
      <c r="AB182" s="15"/>
      <c r="AC182" s="15"/>
      <c r="AD182" s="15"/>
      <c r="AE182" s="15"/>
      <c r="AT182" s="252" t="s">
        <v>142</v>
      </c>
      <c r="AU182" s="252" t="s">
        <v>153</v>
      </c>
      <c r="AV182" s="15" t="s">
        <v>137</v>
      </c>
      <c r="AW182" s="15" t="s">
        <v>35</v>
      </c>
      <c r="AX182" s="15" t="s">
        <v>81</v>
      </c>
      <c r="AY182" s="252" t="s">
        <v>131</v>
      </c>
    </row>
    <row r="183" s="2" customFormat="1" ht="21.75" customHeight="1">
      <c r="A183" s="39"/>
      <c r="B183" s="40"/>
      <c r="C183" s="202" t="s">
        <v>262</v>
      </c>
      <c r="D183" s="202" t="s">
        <v>133</v>
      </c>
      <c r="E183" s="203" t="s">
        <v>263</v>
      </c>
      <c r="F183" s="204" t="s">
        <v>264</v>
      </c>
      <c r="G183" s="205" t="s">
        <v>136</v>
      </c>
      <c r="H183" s="206">
        <v>46.350000000000001</v>
      </c>
      <c r="I183" s="207"/>
      <c r="J183" s="208">
        <f>ROUND(I183*H183,2)</f>
        <v>0</v>
      </c>
      <c r="K183" s="209"/>
      <c r="L183" s="45"/>
      <c r="M183" s="210" t="s">
        <v>19</v>
      </c>
      <c r="N183" s="211" t="s">
        <v>45</v>
      </c>
      <c r="O183" s="85"/>
      <c r="P183" s="212">
        <f>O183*H183</f>
        <v>0</v>
      </c>
      <c r="Q183" s="212">
        <v>0.0026800000000000001</v>
      </c>
      <c r="R183" s="212">
        <f>Q183*H183</f>
        <v>0.12421800000000001</v>
      </c>
      <c r="S183" s="212">
        <v>0</v>
      </c>
      <c r="T183" s="213">
        <f>S183*H183</f>
        <v>0</v>
      </c>
      <c r="U183" s="39"/>
      <c r="V183" s="39"/>
      <c r="W183" s="39"/>
      <c r="X183" s="39"/>
      <c r="Y183" s="39"/>
      <c r="Z183" s="39"/>
      <c r="AA183" s="39"/>
      <c r="AB183" s="39"/>
      <c r="AC183" s="39"/>
      <c r="AD183" s="39"/>
      <c r="AE183" s="39"/>
      <c r="AR183" s="214" t="s">
        <v>137</v>
      </c>
      <c r="AT183" s="214" t="s">
        <v>133</v>
      </c>
      <c r="AU183" s="214" t="s">
        <v>153</v>
      </c>
      <c r="AY183" s="18" t="s">
        <v>131</v>
      </c>
      <c r="BE183" s="215">
        <f>IF(N183="základní",J183,0)</f>
        <v>0</v>
      </c>
      <c r="BF183" s="215">
        <f>IF(N183="snížená",J183,0)</f>
        <v>0</v>
      </c>
      <c r="BG183" s="215">
        <f>IF(N183="zákl. přenesená",J183,0)</f>
        <v>0</v>
      </c>
      <c r="BH183" s="215">
        <f>IF(N183="sníž. přenesená",J183,0)</f>
        <v>0</v>
      </c>
      <c r="BI183" s="215">
        <f>IF(N183="nulová",J183,0)</f>
        <v>0</v>
      </c>
      <c r="BJ183" s="18" t="s">
        <v>138</v>
      </c>
      <c r="BK183" s="215">
        <f>ROUND(I183*H183,2)</f>
        <v>0</v>
      </c>
      <c r="BL183" s="18" t="s">
        <v>137</v>
      </c>
      <c r="BM183" s="214" t="s">
        <v>265</v>
      </c>
    </row>
    <row r="184" s="2" customFormat="1" ht="21.75" customHeight="1">
      <c r="A184" s="39"/>
      <c r="B184" s="40"/>
      <c r="C184" s="202" t="s">
        <v>266</v>
      </c>
      <c r="D184" s="202" t="s">
        <v>133</v>
      </c>
      <c r="E184" s="203" t="s">
        <v>267</v>
      </c>
      <c r="F184" s="204" t="s">
        <v>268</v>
      </c>
      <c r="G184" s="205" t="s">
        <v>136</v>
      </c>
      <c r="H184" s="206">
        <v>1035.0899999999999</v>
      </c>
      <c r="I184" s="207"/>
      <c r="J184" s="208">
        <f>ROUND(I184*H184,2)</f>
        <v>0</v>
      </c>
      <c r="K184" s="209"/>
      <c r="L184" s="45"/>
      <c r="M184" s="210" t="s">
        <v>19</v>
      </c>
      <c r="N184" s="211" t="s">
        <v>45</v>
      </c>
      <c r="O184" s="85"/>
      <c r="P184" s="212">
        <f>O184*H184</f>
        <v>0</v>
      </c>
      <c r="Q184" s="212">
        <v>0.0085199999999999998</v>
      </c>
      <c r="R184" s="212">
        <f>Q184*H184</f>
        <v>8.8189667999999983</v>
      </c>
      <c r="S184" s="212">
        <v>0</v>
      </c>
      <c r="T184" s="213">
        <f>S184*H184</f>
        <v>0</v>
      </c>
      <c r="U184" s="39"/>
      <c r="V184" s="39"/>
      <c r="W184" s="39"/>
      <c r="X184" s="39"/>
      <c r="Y184" s="39"/>
      <c r="Z184" s="39"/>
      <c r="AA184" s="39"/>
      <c r="AB184" s="39"/>
      <c r="AC184" s="39"/>
      <c r="AD184" s="39"/>
      <c r="AE184" s="39"/>
      <c r="AR184" s="214" t="s">
        <v>137</v>
      </c>
      <c r="AT184" s="214" t="s">
        <v>133</v>
      </c>
      <c r="AU184" s="214" t="s">
        <v>153</v>
      </c>
      <c r="AY184" s="18" t="s">
        <v>131</v>
      </c>
      <c r="BE184" s="215">
        <f>IF(N184="základní",J184,0)</f>
        <v>0</v>
      </c>
      <c r="BF184" s="215">
        <f>IF(N184="snížená",J184,0)</f>
        <v>0</v>
      </c>
      <c r="BG184" s="215">
        <f>IF(N184="zákl. přenesená",J184,0)</f>
        <v>0</v>
      </c>
      <c r="BH184" s="215">
        <f>IF(N184="sníž. přenesená",J184,0)</f>
        <v>0</v>
      </c>
      <c r="BI184" s="215">
        <f>IF(N184="nulová",J184,0)</f>
        <v>0</v>
      </c>
      <c r="BJ184" s="18" t="s">
        <v>138</v>
      </c>
      <c r="BK184" s="215">
        <f>ROUND(I184*H184,2)</f>
        <v>0</v>
      </c>
      <c r="BL184" s="18" t="s">
        <v>137</v>
      </c>
      <c r="BM184" s="214" t="s">
        <v>269</v>
      </c>
    </row>
    <row r="185" s="2" customFormat="1">
      <c r="A185" s="39"/>
      <c r="B185" s="40"/>
      <c r="C185" s="41"/>
      <c r="D185" s="216" t="s">
        <v>140</v>
      </c>
      <c r="E185" s="41"/>
      <c r="F185" s="217" t="s">
        <v>270</v>
      </c>
      <c r="G185" s="41"/>
      <c r="H185" s="41"/>
      <c r="I185" s="218"/>
      <c r="J185" s="41"/>
      <c r="K185" s="41"/>
      <c r="L185" s="45"/>
      <c r="M185" s="219"/>
      <c r="N185" s="220"/>
      <c r="O185" s="85"/>
      <c r="P185" s="85"/>
      <c r="Q185" s="85"/>
      <c r="R185" s="85"/>
      <c r="S185" s="85"/>
      <c r="T185" s="86"/>
      <c r="U185" s="39"/>
      <c r="V185" s="39"/>
      <c r="W185" s="39"/>
      <c r="X185" s="39"/>
      <c r="Y185" s="39"/>
      <c r="Z185" s="39"/>
      <c r="AA185" s="39"/>
      <c r="AB185" s="39"/>
      <c r="AC185" s="39"/>
      <c r="AD185" s="39"/>
      <c r="AE185" s="39"/>
      <c r="AT185" s="18" t="s">
        <v>140</v>
      </c>
      <c r="AU185" s="18" t="s">
        <v>153</v>
      </c>
    </row>
    <row r="186" s="14" customFormat="1">
      <c r="A186" s="14"/>
      <c r="B186" s="231"/>
      <c r="C186" s="232"/>
      <c r="D186" s="216" t="s">
        <v>142</v>
      </c>
      <c r="E186" s="233" t="s">
        <v>19</v>
      </c>
      <c r="F186" s="234" t="s">
        <v>271</v>
      </c>
      <c r="G186" s="232"/>
      <c r="H186" s="235">
        <v>904.20000000000005</v>
      </c>
      <c r="I186" s="236"/>
      <c r="J186" s="232"/>
      <c r="K186" s="232"/>
      <c r="L186" s="237"/>
      <c r="M186" s="238"/>
      <c r="N186" s="239"/>
      <c r="O186" s="239"/>
      <c r="P186" s="239"/>
      <c r="Q186" s="239"/>
      <c r="R186" s="239"/>
      <c r="S186" s="239"/>
      <c r="T186" s="240"/>
      <c r="U186" s="14"/>
      <c r="V186" s="14"/>
      <c r="W186" s="14"/>
      <c r="X186" s="14"/>
      <c r="Y186" s="14"/>
      <c r="Z186" s="14"/>
      <c r="AA186" s="14"/>
      <c r="AB186" s="14"/>
      <c r="AC186" s="14"/>
      <c r="AD186" s="14"/>
      <c r="AE186" s="14"/>
      <c r="AT186" s="241" t="s">
        <v>142</v>
      </c>
      <c r="AU186" s="241" t="s">
        <v>153</v>
      </c>
      <c r="AV186" s="14" t="s">
        <v>138</v>
      </c>
      <c r="AW186" s="14" t="s">
        <v>35</v>
      </c>
      <c r="AX186" s="14" t="s">
        <v>73</v>
      </c>
      <c r="AY186" s="241" t="s">
        <v>131</v>
      </c>
    </row>
    <row r="187" s="14" customFormat="1">
      <c r="A187" s="14"/>
      <c r="B187" s="231"/>
      <c r="C187" s="232"/>
      <c r="D187" s="216" t="s">
        <v>142</v>
      </c>
      <c r="E187" s="233" t="s">
        <v>19</v>
      </c>
      <c r="F187" s="234" t="s">
        <v>272</v>
      </c>
      <c r="G187" s="232"/>
      <c r="H187" s="235">
        <v>267.14999999999998</v>
      </c>
      <c r="I187" s="236"/>
      <c r="J187" s="232"/>
      <c r="K187" s="232"/>
      <c r="L187" s="237"/>
      <c r="M187" s="238"/>
      <c r="N187" s="239"/>
      <c r="O187" s="239"/>
      <c r="P187" s="239"/>
      <c r="Q187" s="239"/>
      <c r="R187" s="239"/>
      <c r="S187" s="239"/>
      <c r="T187" s="240"/>
      <c r="U187" s="14"/>
      <c r="V187" s="14"/>
      <c r="W187" s="14"/>
      <c r="X187" s="14"/>
      <c r="Y187" s="14"/>
      <c r="Z187" s="14"/>
      <c r="AA187" s="14"/>
      <c r="AB187" s="14"/>
      <c r="AC187" s="14"/>
      <c r="AD187" s="14"/>
      <c r="AE187" s="14"/>
      <c r="AT187" s="241" t="s">
        <v>142</v>
      </c>
      <c r="AU187" s="241" t="s">
        <v>153</v>
      </c>
      <c r="AV187" s="14" t="s">
        <v>138</v>
      </c>
      <c r="AW187" s="14" t="s">
        <v>35</v>
      </c>
      <c r="AX187" s="14" t="s">
        <v>73</v>
      </c>
      <c r="AY187" s="241" t="s">
        <v>131</v>
      </c>
    </row>
    <row r="188" s="13" customFormat="1">
      <c r="A188" s="13"/>
      <c r="B188" s="221"/>
      <c r="C188" s="222"/>
      <c r="D188" s="216" t="s">
        <v>142</v>
      </c>
      <c r="E188" s="223" t="s">
        <v>19</v>
      </c>
      <c r="F188" s="224" t="s">
        <v>273</v>
      </c>
      <c r="G188" s="222"/>
      <c r="H188" s="223" t="s">
        <v>19</v>
      </c>
      <c r="I188" s="225"/>
      <c r="J188" s="222"/>
      <c r="K188" s="222"/>
      <c r="L188" s="226"/>
      <c r="M188" s="227"/>
      <c r="N188" s="228"/>
      <c r="O188" s="228"/>
      <c r="P188" s="228"/>
      <c r="Q188" s="228"/>
      <c r="R188" s="228"/>
      <c r="S188" s="228"/>
      <c r="T188" s="229"/>
      <c r="U188" s="13"/>
      <c r="V188" s="13"/>
      <c r="W188" s="13"/>
      <c r="X188" s="13"/>
      <c r="Y188" s="13"/>
      <c r="Z188" s="13"/>
      <c r="AA188" s="13"/>
      <c r="AB188" s="13"/>
      <c r="AC188" s="13"/>
      <c r="AD188" s="13"/>
      <c r="AE188" s="13"/>
      <c r="AT188" s="230" t="s">
        <v>142</v>
      </c>
      <c r="AU188" s="230" t="s">
        <v>153</v>
      </c>
      <c r="AV188" s="13" t="s">
        <v>81</v>
      </c>
      <c r="AW188" s="13" t="s">
        <v>35</v>
      </c>
      <c r="AX188" s="13" t="s">
        <v>73</v>
      </c>
      <c r="AY188" s="230" t="s">
        <v>131</v>
      </c>
    </row>
    <row r="189" s="14" customFormat="1">
      <c r="A189" s="14"/>
      <c r="B189" s="231"/>
      <c r="C189" s="232"/>
      <c r="D189" s="216" t="s">
        <v>142</v>
      </c>
      <c r="E189" s="233" t="s">
        <v>19</v>
      </c>
      <c r="F189" s="234" t="s">
        <v>274</v>
      </c>
      <c r="G189" s="232"/>
      <c r="H189" s="235">
        <v>-73.079999999999998</v>
      </c>
      <c r="I189" s="236"/>
      <c r="J189" s="232"/>
      <c r="K189" s="232"/>
      <c r="L189" s="237"/>
      <c r="M189" s="238"/>
      <c r="N189" s="239"/>
      <c r="O189" s="239"/>
      <c r="P189" s="239"/>
      <c r="Q189" s="239"/>
      <c r="R189" s="239"/>
      <c r="S189" s="239"/>
      <c r="T189" s="240"/>
      <c r="U189" s="14"/>
      <c r="V189" s="14"/>
      <c r="W189" s="14"/>
      <c r="X189" s="14"/>
      <c r="Y189" s="14"/>
      <c r="Z189" s="14"/>
      <c r="AA189" s="14"/>
      <c r="AB189" s="14"/>
      <c r="AC189" s="14"/>
      <c r="AD189" s="14"/>
      <c r="AE189" s="14"/>
      <c r="AT189" s="241" t="s">
        <v>142</v>
      </c>
      <c r="AU189" s="241" t="s">
        <v>153</v>
      </c>
      <c r="AV189" s="14" t="s">
        <v>138</v>
      </c>
      <c r="AW189" s="14" t="s">
        <v>35</v>
      </c>
      <c r="AX189" s="14" t="s">
        <v>73</v>
      </c>
      <c r="AY189" s="241" t="s">
        <v>131</v>
      </c>
    </row>
    <row r="190" s="14" customFormat="1">
      <c r="A190" s="14"/>
      <c r="B190" s="231"/>
      <c r="C190" s="232"/>
      <c r="D190" s="216" t="s">
        <v>142</v>
      </c>
      <c r="E190" s="233" t="s">
        <v>19</v>
      </c>
      <c r="F190" s="234" t="s">
        <v>275</v>
      </c>
      <c r="G190" s="232"/>
      <c r="H190" s="235">
        <v>-25.920000000000002</v>
      </c>
      <c r="I190" s="236"/>
      <c r="J190" s="232"/>
      <c r="K190" s="232"/>
      <c r="L190" s="237"/>
      <c r="M190" s="238"/>
      <c r="N190" s="239"/>
      <c r="O190" s="239"/>
      <c r="P190" s="239"/>
      <c r="Q190" s="239"/>
      <c r="R190" s="239"/>
      <c r="S190" s="239"/>
      <c r="T190" s="240"/>
      <c r="U190" s="14"/>
      <c r="V190" s="14"/>
      <c r="W190" s="14"/>
      <c r="X190" s="14"/>
      <c r="Y190" s="14"/>
      <c r="Z190" s="14"/>
      <c r="AA190" s="14"/>
      <c r="AB190" s="14"/>
      <c r="AC190" s="14"/>
      <c r="AD190" s="14"/>
      <c r="AE190" s="14"/>
      <c r="AT190" s="241" t="s">
        <v>142</v>
      </c>
      <c r="AU190" s="241" t="s">
        <v>153</v>
      </c>
      <c r="AV190" s="14" t="s">
        <v>138</v>
      </c>
      <c r="AW190" s="14" t="s">
        <v>35</v>
      </c>
      <c r="AX190" s="14" t="s">
        <v>73</v>
      </c>
      <c r="AY190" s="241" t="s">
        <v>131</v>
      </c>
    </row>
    <row r="191" s="14" customFormat="1">
      <c r="A191" s="14"/>
      <c r="B191" s="231"/>
      <c r="C191" s="232"/>
      <c r="D191" s="216" t="s">
        <v>142</v>
      </c>
      <c r="E191" s="233" t="s">
        <v>19</v>
      </c>
      <c r="F191" s="234" t="s">
        <v>276</v>
      </c>
      <c r="G191" s="232"/>
      <c r="H191" s="235">
        <v>-23.039999999999999</v>
      </c>
      <c r="I191" s="236"/>
      <c r="J191" s="232"/>
      <c r="K191" s="232"/>
      <c r="L191" s="237"/>
      <c r="M191" s="238"/>
      <c r="N191" s="239"/>
      <c r="O191" s="239"/>
      <c r="P191" s="239"/>
      <c r="Q191" s="239"/>
      <c r="R191" s="239"/>
      <c r="S191" s="239"/>
      <c r="T191" s="240"/>
      <c r="U191" s="14"/>
      <c r="V191" s="14"/>
      <c r="W191" s="14"/>
      <c r="X191" s="14"/>
      <c r="Y191" s="14"/>
      <c r="Z191" s="14"/>
      <c r="AA191" s="14"/>
      <c r="AB191" s="14"/>
      <c r="AC191" s="14"/>
      <c r="AD191" s="14"/>
      <c r="AE191" s="14"/>
      <c r="AT191" s="241" t="s">
        <v>142</v>
      </c>
      <c r="AU191" s="241" t="s">
        <v>153</v>
      </c>
      <c r="AV191" s="14" t="s">
        <v>138</v>
      </c>
      <c r="AW191" s="14" t="s">
        <v>35</v>
      </c>
      <c r="AX191" s="14" t="s">
        <v>73</v>
      </c>
      <c r="AY191" s="241" t="s">
        <v>131</v>
      </c>
    </row>
    <row r="192" s="14" customFormat="1">
      <c r="A192" s="14"/>
      <c r="B192" s="231"/>
      <c r="C192" s="232"/>
      <c r="D192" s="216" t="s">
        <v>142</v>
      </c>
      <c r="E192" s="233" t="s">
        <v>19</v>
      </c>
      <c r="F192" s="234" t="s">
        <v>277</v>
      </c>
      <c r="G192" s="232"/>
      <c r="H192" s="235">
        <v>-8.2799999999999994</v>
      </c>
      <c r="I192" s="236"/>
      <c r="J192" s="232"/>
      <c r="K192" s="232"/>
      <c r="L192" s="237"/>
      <c r="M192" s="238"/>
      <c r="N192" s="239"/>
      <c r="O192" s="239"/>
      <c r="P192" s="239"/>
      <c r="Q192" s="239"/>
      <c r="R192" s="239"/>
      <c r="S192" s="239"/>
      <c r="T192" s="240"/>
      <c r="U192" s="14"/>
      <c r="V192" s="14"/>
      <c r="W192" s="14"/>
      <c r="X192" s="14"/>
      <c r="Y192" s="14"/>
      <c r="Z192" s="14"/>
      <c r="AA192" s="14"/>
      <c r="AB192" s="14"/>
      <c r="AC192" s="14"/>
      <c r="AD192" s="14"/>
      <c r="AE192" s="14"/>
      <c r="AT192" s="241" t="s">
        <v>142</v>
      </c>
      <c r="AU192" s="241" t="s">
        <v>153</v>
      </c>
      <c r="AV192" s="14" t="s">
        <v>138</v>
      </c>
      <c r="AW192" s="14" t="s">
        <v>35</v>
      </c>
      <c r="AX192" s="14" t="s">
        <v>73</v>
      </c>
      <c r="AY192" s="241" t="s">
        <v>131</v>
      </c>
    </row>
    <row r="193" s="13" customFormat="1">
      <c r="A193" s="13"/>
      <c r="B193" s="221"/>
      <c r="C193" s="222"/>
      <c r="D193" s="216" t="s">
        <v>142</v>
      </c>
      <c r="E193" s="223" t="s">
        <v>19</v>
      </c>
      <c r="F193" s="224" t="s">
        <v>278</v>
      </c>
      <c r="G193" s="222"/>
      <c r="H193" s="223" t="s">
        <v>19</v>
      </c>
      <c r="I193" s="225"/>
      <c r="J193" s="222"/>
      <c r="K193" s="222"/>
      <c r="L193" s="226"/>
      <c r="M193" s="227"/>
      <c r="N193" s="228"/>
      <c r="O193" s="228"/>
      <c r="P193" s="228"/>
      <c r="Q193" s="228"/>
      <c r="R193" s="228"/>
      <c r="S193" s="228"/>
      <c r="T193" s="229"/>
      <c r="U193" s="13"/>
      <c r="V193" s="13"/>
      <c r="W193" s="13"/>
      <c r="X193" s="13"/>
      <c r="Y193" s="13"/>
      <c r="Z193" s="13"/>
      <c r="AA193" s="13"/>
      <c r="AB193" s="13"/>
      <c r="AC193" s="13"/>
      <c r="AD193" s="13"/>
      <c r="AE193" s="13"/>
      <c r="AT193" s="230" t="s">
        <v>142</v>
      </c>
      <c r="AU193" s="230" t="s">
        <v>153</v>
      </c>
      <c r="AV193" s="13" t="s">
        <v>81</v>
      </c>
      <c r="AW193" s="13" t="s">
        <v>35</v>
      </c>
      <c r="AX193" s="13" t="s">
        <v>73</v>
      </c>
      <c r="AY193" s="230" t="s">
        <v>131</v>
      </c>
    </row>
    <row r="194" s="14" customFormat="1">
      <c r="A194" s="14"/>
      <c r="B194" s="231"/>
      <c r="C194" s="232"/>
      <c r="D194" s="216" t="s">
        <v>142</v>
      </c>
      <c r="E194" s="233" t="s">
        <v>19</v>
      </c>
      <c r="F194" s="234" t="s">
        <v>279</v>
      </c>
      <c r="G194" s="232"/>
      <c r="H194" s="235">
        <v>-5.9400000000000004</v>
      </c>
      <c r="I194" s="236"/>
      <c r="J194" s="232"/>
      <c r="K194" s="232"/>
      <c r="L194" s="237"/>
      <c r="M194" s="238"/>
      <c r="N194" s="239"/>
      <c r="O194" s="239"/>
      <c r="P194" s="239"/>
      <c r="Q194" s="239"/>
      <c r="R194" s="239"/>
      <c r="S194" s="239"/>
      <c r="T194" s="240"/>
      <c r="U194" s="14"/>
      <c r="V194" s="14"/>
      <c r="W194" s="14"/>
      <c r="X194" s="14"/>
      <c r="Y194" s="14"/>
      <c r="Z194" s="14"/>
      <c r="AA194" s="14"/>
      <c r="AB194" s="14"/>
      <c r="AC194" s="14"/>
      <c r="AD194" s="14"/>
      <c r="AE194" s="14"/>
      <c r="AT194" s="241" t="s">
        <v>142</v>
      </c>
      <c r="AU194" s="241" t="s">
        <v>153</v>
      </c>
      <c r="AV194" s="14" t="s">
        <v>138</v>
      </c>
      <c r="AW194" s="14" t="s">
        <v>35</v>
      </c>
      <c r="AX194" s="14" t="s">
        <v>73</v>
      </c>
      <c r="AY194" s="241" t="s">
        <v>131</v>
      </c>
    </row>
    <row r="195" s="15" customFormat="1">
      <c r="A195" s="15"/>
      <c r="B195" s="242"/>
      <c r="C195" s="243"/>
      <c r="D195" s="216" t="s">
        <v>142</v>
      </c>
      <c r="E195" s="244" t="s">
        <v>19</v>
      </c>
      <c r="F195" s="245" t="s">
        <v>148</v>
      </c>
      <c r="G195" s="243"/>
      <c r="H195" s="246">
        <v>1035.0899999999999</v>
      </c>
      <c r="I195" s="247"/>
      <c r="J195" s="243"/>
      <c r="K195" s="243"/>
      <c r="L195" s="248"/>
      <c r="M195" s="249"/>
      <c r="N195" s="250"/>
      <c r="O195" s="250"/>
      <c r="P195" s="250"/>
      <c r="Q195" s="250"/>
      <c r="R195" s="250"/>
      <c r="S195" s="250"/>
      <c r="T195" s="251"/>
      <c r="U195" s="15"/>
      <c r="V195" s="15"/>
      <c r="W195" s="15"/>
      <c r="X195" s="15"/>
      <c r="Y195" s="15"/>
      <c r="Z195" s="15"/>
      <c r="AA195" s="15"/>
      <c r="AB195" s="15"/>
      <c r="AC195" s="15"/>
      <c r="AD195" s="15"/>
      <c r="AE195" s="15"/>
      <c r="AT195" s="252" t="s">
        <v>142</v>
      </c>
      <c r="AU195" s="252" t="s">
        <v>153</v>
      </c>
      <c r="AV195" s="15" t="s">
        <v>137</v>
      </c>
      <c r="AW195" s="15" t="s">
        <v>35</v>
      </c>
      <c r="AX195" s="15" t="s">
        <v>81</v>
      </c>
      <c r="AY195" s="252" t="s">
        <v>131</v>
      </c>
    </row>
    <row r="196" s="2" customFormat="1" ht="16.5" customHeight="1">
      <c r="A196" s="39"/>
      <c r="B196" s="40"/>
      <c r="C196" s="253" t="s">
        <v>280</v>
      </c>
      <c r="D196" s="253" t="s">
        <v>207</v>
      </c>
      <c r="E196" s="254" t="s">
        <v>281</v>
      </c>
      <c r="F196" s="255" t="s">
        <v>282</v>
      </c>
      <c r="G196" s="256" t="s">
        <v>136</v>
      </c>
      <c r="H196" s="257">
        <v>1138.5989999999999</v>
      </c>
      <c r="I196" s="258"/>
      <c r="J196" s="259">
        <f>ROUND(I196*H196,2)</f>
        <v>0</v>
      </c>
      <c r="K196" s="260"/>
      <c r="L196" s="261"/>
      <c r="M196" s="262" t="s">
        <v>19</v>
      </c>
      <c r="N196" s="263" t="s">
        <v>45</v>
      </c>
      <c r="O196" s="85"/>
      <c r="P196" s="212">
        <f>O196*H196</f>
        <v>0</v>
      </c>
      <c r="Q196" s="212">
        <v>0.0018</v>
      </c>
      <c r="R196" s="212">
        <f>Q196*H196</f>
        <v>2.0494781999999998</v>
      </c>
      <c r="S196" s="212">
        <v>0</v>
      </c>
      <c r="T196" s="213">
        <f>S196*H196</f>
        <v>0</v>
      </c>
      <c r="U196" s="39"/>
      <c r="V196" s="39"/>
      <c r="W196" s="39"/>
      <c r="X196" s="39"/>
      <c r="Y196" s="39"/>
      <c r="Z196" s="39"/>
      <c r="AA196" s="39"/>
      <c r="AB196" s="39"/>
      <c r="AC196" s="39"/>
      <c r="AD196" s="39"/>
      <c r="AE196" s="39"/>
      <c r="AR196" s="214" t="s">
        <v>210</v>
      </c>
      <c r="AT196" s="214" t="s">
        <v>207</v>
      </c>
      <c r="AU196" s="214" t="s">
        <v>153</v>
      </c>
      <c r="AY196" s="18" t="s">
        <v>131</v>
      </c>
      <c r="BE196" s="215">
        <f>IF(N196="základní",J196,0)</f>
        <v>0</v>
      </c>
      <c r="BF196" s="215">
        <f>IF(N196="snížená",J196,0)</f>
        <v>0</v>
      </c>
      <c r="BG196" s="215">
        <f>IF(N196="zákl. přenesená",J196,0)</f>
        <v>0</v>
      </c>
      <c r="BH196" s="215">
        <f>IF(N196="sníž. přenesená",J196,0)</f>
        <v>0</v>
      </c>
      <c r="BI196" s="215">
        <f>IF(N196="nulová",J196,0)</f>
        <v>0</v>
      </c>
      <c r="BJ196" s="18" t="s">
        <v>138</v>
      </c>
      <c r="BK196" s="215">
        <f>ROUND(I196*H196,2)</f>
        <v>0</v>
      </c>
      <c r="BL196" s="18" t="s">
        <v>137</v>
      </c>
      <c r="BM196" s="214" t="s">
        <v>283</v>
      </c>
    </row>
    <row r="197" s="14" customFormat="1">
      <c r="A197" s="14"/>
      <c r="B197" s="231"/>
      <c r="C197" s="232"/>
      <c r="D197" s="216" t="s">
        <v>142</v>
      </c>
      <c r="E197" s="232"/>
      <c r="F197" s="234" t="s">
        <v>284</v>
      </c>
      <c r="G197" s="232"/>
      <c r="H197" s="235">
        <v>1138.5989999999999</v>
      </c>
      <c r="I197" s="236"/>
      <c r="J197" s="232"/>
      <c r="K197" s="232"/>
      <c r="L197" s="237"/>
      <c r="M197" s="238"/>
      <c r="N197" s="239"/>
      <c r="O197" s="239"/>
      <c r="P197" s="239"/>
      <c r="Q197" s="239"/>
      <c r="R197" s="239"/>
      <c r="S197" s="239"/>
      <c r="T197" s="240"/>
      <c r="U197" s="14"/>
      <c r="V197" s="14"/>
      <c r="W197" s="14"/>
      <c r="X197" s="14"/>
      <c r="Y197" s="14"/>
      <c r="Z197" s="14"/>
      <c r="AA197" s="14"/>
      <c r="AB197" s="14"/>
      <c r="AC197" s="14"/>
      <c r="AD197" s="14"/>
      <c r="AE197" s="14"/>
      <c r="AT197" s="241" t="s">
        <v>142</v>
      </c>
      <c r="AU197" s="241" t="s">
        <v>153</v>
      </c>
      <c r="AV197" s="14" t="s">
        <v>138</v>
      </c>
      <c r="AW197" s="14" t="s">
        <v>4</v>
      </c>
      <c r="AX197" s="14" t="s">
        <v>81</v>
      </c>
      <c r="AY197" s="241" t="s">
        <v>131</v>
      </c>
    </row>
    <row r="198" s="2" customFormat="1" ht="16.5" customHeight="1">
      <c r="A198" s="39"/>
      <c r="B198" s="40"/>
      <c r="C198" s="202" t="s">
        <v>285</v>
      </c>
      <c r="D198" s="202" t="s">
        <v>133</v>
      </c>
      <c r="E198" s="203" t="s">
        <v>286</v>
      </c>
      <c r="F198" s="204" t="s">
        <v>287</v>
      </c>
      <c r="G198" s="205" t="s">
        <v>136</v>
      </c>
      <c r="H198" s="206">
        <v>45.149999999999999</v>
      </c>
      <c r="I198" s="207"/>
      <c r="J198" s="208">
        <f>ROUND(I198*H198,2)</f>
        <v>0</v>
      </c>
      <c r="K198" s="209"/>
      <c r="L198" s="45"/>
      <c r="M198" s="210" t="s">
        <v>19</v>
      </c>
      <c r="N198" s="211" t="s">
        <v>45</v>
      </c>
      <c r="O198" s="85"/>
      <c r="P198" s="212">
        <f>O198*H198</f>
        <v>0</v>
      </c>
      <c r="Q198" s="212">
        <v>0.036900000000000002</v>
      </c>
      <c r="R198" s="212">
        <f>Q198*H198</f>
        <v>1.6660350000000002</v>
      </c>
      <c r="S198" s="212">
        <v>0</v>
      </c>
      <c r="T198" s="213">
        <f>S198*H198</f>
        <v>0</v>
      </c>
      <c r="U198" s="39"/>
      <c r="V198" s="39"/>
      <c r="W198" s="39"/>
      <c r="X198" s="39"/>
      <c r="Y198" s="39"/>
      <c r="Z198" s="39"/>
      <c r="AA198" s="39"/>
      <c r="AB198" s="39"/>
      <c r="AC198" s="39"/>
      <c r="AD198" s="39"/>
      <c r="AE198" s="39"/>
      <c r="AR198" s="214" t="s">
        <v>137</v>
      </c>
      <c r="AT198" s="214" t="s">
        <v>133</v>
      </c>
      <c r="AU198" s="214" t="s">
        <v>153</v>
      </c>
      <c r="AY198" s="18" t="s">
        <v>131</v>
      </c>
      <c r="BE198" s="215">
        <f>IF(N198="základní",J198,0)</f>
        <v>0</v>
      </c>
      <c r="BF198" s="215">
        <f>IF(N198="snížená",J198,0)</f>
        <v>0</v>
      </c>
      <c r="BG198" s="215">
        <f>IF(N198="zákl. přenesená",J198,0)</f>
        <v>0</v>
      </c>
      <c r="BH198" s="215">
        <f>IF(N198="sníž. přenesená",J198,0)</f>
        <v>0</v>
      </c>
      <c r="BI198" s="215">
        <f>IF(N198="nulová",J198,0)</f>
        <v>0</v>
      </c>
      <c r="BJ198" s="18" t="s">
        <v>138</v>
      </c>
      <c r="BK198" s="215">
        <f>ROUND(I198*H198,2)</f>
        <v>0</v>
      </c>
      <c r="BL198" s="18" t="s">
        <v>137</v>
      </c>
      <c r="BM198" s="214" t="s">
        <v>288</v>
      </c>
    </row>
    <row r="199" s="14" customFormat="1">
      <c r="A199" s="14"/>
      <c r="B199" s="231"/>
      <c r="C199" s="232"/>
      <c r="D199" s="216" t="s">
        <v>142</v>
      </c>
      <c r="E199" s="233" t="s">
        <v>19</v>
      </c>
      <c r="F199" s="234" t="s">
        <v>259</v>
      </c>
      <c r="G199" s="232"/>
      <c r="H199" s="235">
        <v>45.149999999999999</v>
      </c>
      <c r="I199" s="236"/>
      <c r="J199" s="232"/>
      <c r="K199" s="232"/>
      <c r="L199" s="237"/>
      <c r="M199" s="238"/>
      <c r="N199" s="239"/>
      <c r="O199" s="239"/>
      <c r="P199" s="239"/>
      <c r="Q199" s="239"/>
      <c r="R199" s="239"/>
      <c r="S199" s="239"/>
      <c r="T199" s="240"/>
      <c r="U199" s="14"/>
      <c r="V199" s="14"/>
      <c r="W199" s="14"/>
      <c r="X199" s="14"/>
      <c r="Y199" s="14"/>
      <c r="Z199" s="14"/>
      <c r="AA199" s="14"/>
      <c r="AB199" s="14"/>
      <c r="AC199" s="14"/>
      <c r="AD199" s="14"/>
      <c r="AE199" s="14"/>
      <c r="AT199" s="241" t="s">
        <v>142</v>
      </c>
      <c r="AU199" s="241" t="s">
        <v>153</v>
      </c>
      <c r="AV199" s="14" t="s">
        <v>138</v>
      </c>
      <c r="AW199" s="14" t="s">
        <v>35</v>
      </c>
      <c r="AX199" s="14" t="s">
        <v>81</v>
      </c>
      <c r="AY199" s="241" t="s">
        <v>131</v>
      </c>
    </row>
    <row r="200" s="2" customFormat="1" ht="16.5" customHeight="1">
      <c r="A200" s="39"/>
      <c r="B200" s="40"/>
      <c r="C200" s="202" t="s">
        <v>289</v>
      </c>
      <c r="D200" s="202" t="s">
        <v>133</v>
      </c>
      <c r="E200" s="203" t="s">
        <v>290</v>
      </c>
      <c r="F200" s="204" t="s">
        <v>291</v>
      </c>
      <c r="G200" s="205" t="s">
        <v>241</v>
      </c>
      <c r="H200" s="206">
        <v>543.32500000000005</v>
      </c>
      <c r="I200" s="207"/>
      <c r="J200" s="208">
        <f>ROUND(I200*H200,2)</f>
        <v>0</v>
      </c>
      <c r="K200" s="209"/>
      <c r="L200" s="45"/>
      <c r="M200" s="210" t="s">
        <v>19</v>
      </c>
      <c r="N200" s="211" t="s">
        <v>45</v>
      </c>
      <c r="O200" s="85"/>
      <c r="P200" s="212">
        <f>O200*H200</f>
        <v>0</v>
      </c>
      <c r="Q200" s="212">
        <v>0</v>
      </c>
      <c r="R200" s="212">
        <f>Q200*H200</f>
        <v>0</v>
      </c>
      <c r="S200" s="212">
        <v>0</v>
      </c>
      <c r="T200" s="213">
        <f>S200*H200</f>
        <v>0</v>
      </c>
      <c r="U200" s="39"/>
      <c r="V200" s="39"/>
      <c r="W200" s="39"/>
      <c r="X200" s="39"/>
      <c r="Y200" s="39"/>
      <c r="Z200" s="39"/>
      <c r="AA200" s="39"/>
      <c r="AB200" s="39"/>
      <c r="AC200" s="39"/>
      <c r="AD200" s="39"/>
      <c r="AE200" s="39"/>
      <c r="AR200" s="214" t="s">
        <v>137</v>
      </c>
      <c r="AT200" s="214" t="s">
        <v>133</v>
      </c>
      <c r="AU200" s="214" t="s">
        <v>153</v>
      </c>
      <c r="AY200" s="18" t="s">
        <v>131</v>
      </c>
      <c r="BE200" s="215">
        <f>IF(N200="základní",J200,0)</f>
        <v>0</v>
      </c>
      <c r="BF200" s="215">
        <f>IF(N200="snížená",J200,0)</f>
        <v>0</v>
      </c>
      <c r="BG200" s="215">
        <f>IF(N200="zákl. přenesená",J200,0)</f>
        <v>0</v>
      </c>
      <c r="BH200" s="215">
        <f>IF(N200="sníž. přenesená",J200,0)</f>
        <v>0</v>
      </c>
      <c r="BI200" s="215">
        <f>IF(N200="nulová",J200,0)</f>
        <v>0</v>
      </c>
      <c r="BJ200" s="18" t="s">
        <v>138</v>
      </c>
      <c r="BK200" s="215">
        <f>ROUND(I200*H200,2)</f>
        <v>0</v>
      </c>
      <c r="BL200" s="18" t="s">
        <v>137</v>
      </c>
      <c r="BM200" s="214" t="s">
        <v>292</v>
      </c>
    </row>
    <row r="201" s="2" customFormat="1">
      <c r="A201" s="39"/>
      <c r="B201" s="40"/>
      <c r="C201" s="41"/>
      <c r="D201" s="216" t="s">
        <v>140</v>
      </c>
      <c r="E201" s="41"/>
      <c r="F201" s="217" t="s">
        <v>293</v>
      </c>
      <c r="G201" s="41"/>
      <c r="H201" s="41"/>
      <c r="I201" s="218"/>
      <c r="J201" s="41"/>
      <c r="K201" s="41"/>
      <c r="L201" s="45"/>
      <c r="M201" s="219"/>
      <c r="N201" s="220"/>
      <c r="O201" s="85"/>
      <c r="P201" s="85"/>
      <c r="Q201" s="85"/>
      <c r="R201" s="85"/>
      <c r="S201" s="85"/>
      <c r="T201" s="86"/>
      <c r="U201" s="39"/>
      <c r="V201" s="39"/>
      <c r="W201" s="39"/>
      <c r="X201" s="39"/>
      <c r="Y201" s="39"/>
      <c r="Z201" s="39"/>
      <c r="AA201" s="39"/>
      <c r="AB201" s="39"/>
      <c r="AC201" s="39"/>
      <c r="AD201" s="39"/>
      <c r="AE201" s="39"/>
      <c r="AT201" s="18" t="s">
        <v>140</v>
      </c>
      <c r="AU201" s="18" t="s">
        <v>153</v>
      </c>
    </row>
    <row r="202" s="14" customFormat="1">
      <c r="A202" s="14"/>
      <c r="B202" s="231"/>
      <c r="C202" s="232"/>
      <c r="D202" s="216" t="s">
        <v>142</v>
      </c>
      <c r="E202" s="233" t="s">
        <v>19</v>
      </c>
      <c r="F202" s="234" t="s">
        <v>294</v>
      </c>
      <c r="G202" s="232"/>
      <c r="H202" s="235">
        <v>19.600000000000001</v>
      </c>
      <c r="I202" s="236"/>
      <c r="J202" s="232"/>
      <c r="K202" s="232"/>
      <c r="L202" s="237"/>
      <c r="M202" s="238"/>
      <c r="N202" s="239"/>
      <c r="O202" s="239"/>
      <c r="P202" s="239"/>
      <c r="Q202" s="239"/>
      <c r="R202" s="239"/>
      <c r="S202" s="239"/>
      <c r="T202" s="240"/>
      <c r="U202" s="14"/>
      <c r="V202" s="14"/>
      <c r="W202" s="14"/>
      <c r="X202" s="14"/>
      <c r="Y202" s="14"/>
      <c r="Z202" s="14"/>
      <c r="AA202" s="14"/>
      <c r="AB202" s="14"/>
      <c r="AC202" s="14"/>
      <c r="AD202" s="14"/>
      <c r="AE202" s="14"/>
      <c r="AT202" s="241" t="s">
        <v>142</v>
      </c>
      <c r="AU202" s="241" t="s">
        <v>153</v>
      </c>
      <c r="AV202" s="14" t="s">
        <v>138</v>
      </c>
      <c r="AW202" s="14" t="s">
        <v>35</v>
      </c>
      <c r="AX202" s="14" t="s">
        <v>73</v>
      </c>
      <c r="AY202" s="241" t="s">
        <v>131</v>
      </c>
    </row>
    <row r="203" s="14" customFormat="1">
      <c r="A203" s="14"/>
      <c r="B203" s="231"/>
      <c r="C203" s="232"/>
      <c r="D203" s="216" t="s">
        <v>142</v>
      </c>
      <c r="E203" s="233" t="s">
        <v>19</v>
      </c>
      <c r="F203" s="234" t="s">
        <v>295</v>
      </c>
      <c r="G203" s="232"/>
      <c r="H203" s="235">
        <v>55</v>
      </c>
      <c r="I203" s="236"/>
      <c r="J203" s="232"/>
      <c r="K203" s="232"/>
      <c r="L203" s="237"/>
      <c r="M203" s="238"/>
      <c r="N203" s="239"/>
      <c r="O203" s="239"/>
      <c r="P203" s="239"/>
      <c r="Q203" s="239"/>
      <c r="R203" s="239"/>
      <c r="S203" s="239"/>
      <c r="T203" s="240"/>
      <c r="U203" s="14"/>
      <c r="V203" s="14"/>
      <c r="W203" s="14"/>
      <c r="X203" s="14"/>
      <c r="Y203" s="14"/>
      <c r="Z203" s="14"/>
      <c r="AA203" s="14"/>
      <c r="AB203" s="14"/>
      <c r="AC203" s="14"/>
      <c r="AD203" s="14"/>
      <c r="AE203" s="14"/>
      <c r="AT203" s="241" t="s">
        <v>142</v>
      </c>
      <c r="AU203" s="241" t="s">
        <v>153</v>
      </c>
      <c r="AV203" s="14" t="s">
        <v>138</v>
      </c>
      <c r="AW203" s="14" t="s">
        <v>35</v>
      </c>
      <c r="AX203" s="14" t="s">
        <v>73</v>
      </c>
      <c r="AY203" s="241" t="s">
        <v>131</v>
      </c>
    </row>
    <row r="204" s="14" customFormat="1">
      <c r="A204" s="14"/>
      <c r="B204" s="231"/>
      <c r="C204" s="232"/>
      <c r="D204" s="216" t="s">
        <v>142</v>
      </c>
      <c r="E204" s="233" t="s">
        <v>19</v>
      </c>
      <c r="F204" s="234" t="s">
        <v>296</v>
      </c>
      <c r="G204" s="232"/>
      <c r="H204" s="235">
        <v>5.0250000000000004</v>
      </c>
      <c r="I204" s="236"/>
      <c r="J204" s="232"/>
      <c r="K204" s="232"/>
      <c r="L204" s="237"/>
      <c r="M204" s="238"/>
      <c r="N204" s="239"/>
      <c r="O204" s="239"/>
      <c r="P204" s="239"/>
      <c r="Q204" s="239"/>
      <c r="R204" s="239"/>
      <c r="S204" s="239"/>
      <c r="T204" s="240"/>
      <c r="U204" s="14"/>
      <c r="V204" s="14"/>
      <c r="W204" s="14"/>
      <c r="X204" s="14"/>
      <c r="Y204" s="14"/>
      <c r="Z204" s="14"/>
      <c r="AA204" s="14"/>
      <c r="AB204" s="14"/>
      <c r="AC204" s="14"/>
      <c r="AD204" s="14"/>
      <c r="AE204" s="14"/>
      <c r="AT204" s="241" t="s">
        <v>142</v>
      </c>
      <c r="AU204" s="241" t="s">
        <v>153</v>
      </c>
      <c r="AV204" s="14" t="s">
        <v>138</v>
      </c>
      <c r="AW204" s="14" t="s">
        <v>35</v>
      </c>
      <c r="AX204" s="14" t="s">
        <v>73</v>
      </c>
      <c r="AY204" s="241" t="s">
        <v>131</v>
      </c>
    </row>
    <row r="205" s="14" customFormat="1">
      <c r="A205" s="14"/>
      <c r="B205" s="231"/>
      <c r="C205" s="232"/>
      <c r="D205" s="216" t="s">
        <v>142</v>
      </c>
      <c r="E205" s="233" t="s">
        <v>19</v>
      </c>
      <c r="F205" s="234" t="s">
        <v>297</v>
      </c>
      <c r="G205" s="232"/>
      <c r="H205" s="235">
        <v>11.5</v>
      </c>
      <c r="I205" s="236"/>
      <c r="J205" s="232"/>
      <c r="K205" s="232"/>
      <c r="L205" s="237"/>
      <c r="M205" s="238"/>
      <c r="N205" s="239"/>
      <c r="O205" s="239"/>
      <c r="P205" s="239"/>
      <c r="Q205" s="239"/>
      <c r="R205" s="239"/>
      <c r="S205" s="239"/>
      <c r="T205" s="240"/>
      <c r="U205" s="14"/>
      <c r="V205" s="14"/>
      <c r="W205" s="14"/>
      <c r="X205" s="14"/>
      <c r="Y205" s="14"/>
      <c r="Z205" s="14"/>
      <c r="AA205" s="14"/>
      <c r="AB205" s="14"/>
      <c r="AC205" s="14"/>
      <c r="AD205" s="14"/>
      <c r="AE205" s="14"/>
      <c r="AT205" s="241" t="s">
        <v>142</v>
      </c>
      <c r="AU205" s="241" t="s">
        <v>153</v>
      </c>
      <c r="AV205" s="14" t="s">
        <v>138</v>
      </c>
      <c r="AW205" s="14" t="s">
        <v>35</v>
      </c>
      <c r="AX205" s="14" t="s">
        <v>73</v>
      </c>
      <c r="AY205" s="241" t="s">
        <v>131</v>
      </c>
    </row>
    <row r="206" s="14" customFormat="1">
      <c r="A206" s="14"/>
      <c r="B206" s="231"/>
      <c r="C206" s="232"/>
      <c r="D206" s="216" t="s">
        <v>142</v>
      </c>
      <c r="E206" s="233" t="s">
        <v>19</v>
      </c>
      <c r="F206" s="234" t="s">
        <v>298</v>
      </c>
      <c r="G206" s="232"/>
      <c r="H206" s="235">
        <v>115.2</v>
      </c>
      <c r="I206" s="236"/>
      <c r="J206" s="232"/>
      <c r="K206" s="232"/>
      <c r="L206" s="237"/>
      <c r="M206" s="238"/>
      <c r="N206" s="239"/>
      <c r="O206" s="239"/>
      <c r="P206" s="239"/>
      <c r="Q206" s="239"/>
      <c r="R206" s="239"/>
      <c r="S206" s="239"/>
      <c r="T206" s="240"/>
      <c r="U206" s="14"/>
      <c r="V206" s="14"/>
      <c r="W206" s="14"/>
      <c r="X206" s="14"/>
      <c r="Y206" s="14"/>
      <c r="Z206" s="14"/>
      <c r="AA206" s="14"/>
      <c r="AB206" s="14"/>
      <c r="AC206" s="14"/>
      <c r="AD206" s="14"/>
      <c r="AE206" s="14"/>
      <c r="AT206" s="241" t="s">
        <v>142</v>
      </c>
      <c r="AU206" s="241" t="s">
        <v>153</v>
      </c>
      <c r="AV206" s="14" t="s">
        <v>138</v>
      </c>
      <c r="AW206" s="14" t="s">
        <v>35</v>
      </c>
      <c r="AX206" s="14" t="s">
        <v>73</v>
      </c>
      <c r="AY206" s="241" t="s">
        <v>131</v>
      </c>
    </row>
    <row r="207" s="14" customFormat="1">
      <c r="A207" s="14"/>
      <c r="B207" s="231"/>
      <c r="C207" s="232"/>
      <c r="D207" s="216" t="s">
        <v>142</v>
      </c>
      <c r="E207" s="233" t="s">
        <v>19</v>
      </c>
      <c r="F207" s="234" t="s">
        <v>299</v>
      </c>
      <c r="G207" s="232"/>
      <c r="H207" s="235">
        <v>28.199999999999999</v>
      </c>
      <c r="I207" s="236"/>
      <c r="J207" s="232"/>
      <c r="K207" s="232"/>
      <c r="L207" s="237"/>
      <c r="M207" s="238"/>
      <c r="N207" s="239"/>
      <c r="O207" s="239"/>
      <c r="P207" s="239"/>
      <c r="Q207" s="239"/>
      <c r="R207" s="239"/>
      <c r="S207" s="239"/>
      <c r="T207" s="240"/>
      <c r="U207" s="14"/>
      <c r="V207" s="14"/>
      <c r="W207" s="14"/>
      <c r="X207" s="14"/>
      <c r="Y207" s="14"/>
      <c r="Z207" s="14"/>
      <c r="AA207" s="14"/>
      <c r="AB207" s="14"/>
      <c r="AC207" s="14"/>
      <c r="AD207" s="14"/>
      <c r="AE207" s="14"/>
      <c r="AT207" s="241" t="s">
        <v>142</v>
      </c>
      <c r="AU207" s="241" t="s">
        <v>153</v>
      </c>
      <c r="AV207" s="14" t="s">
        <v>138</v>
      </c>
      <c r="AW207" s="14" t="s">
        <v>35</v>
      </c>
      <c r="AX207" s="14" t="s">
        <v>73</v>
      </c>
      <c r="AY207" s="241" t="s">
        <v>131</v>
      </c>
    </row>
    <row r="208" s="14" customFormat="1">
      <c r="A208" s="14"/>
      <c r="B208" s="231"/>
      <c r="C208" s="232"/>
      <c r="D208" s="216" t="s">
        <v>142</v>
      </c>
      <c r="E208" s="233" t="s">
        <v>19</v>
      </c>
      <c r="F208" s="234" t="s">
        <v>300</v>
      </c>
      <c r="G208" s="232"/>
      <c r="H208" s="235">
        <v>227.19999999999999</v>
      </c>
      <c r="I208" s="236"/>
      <c r="J208" s="232"/>
      <c r="K208" s="232"/>
      <c r="L208" s="237"/>
      <c r="M208" s="238"/>
      <c r="N208" s="239"/>
      <c r="O208" s="239"/>
      <c r="P208" s="239"/>
      <c r="Q208" s="239"/>
      <c r="R208" s="239"/>
      <c r="S208" s="239"/>
      <c r="T208" s="240"/>
      <c r="U208" s="14"/>
      <c r="V208" s="14"/>
      <c r="W208" s="14"/>
      <c r="X208" s="14"/>
      <c r="Y208" s="14"/>
      <c r="Z208" s="14"/>
      <c r="AA208" s="14"/>
      <c r="AB208" s="14"/>
      <c r="AC208" s="14"/>
      <c r="AD208" s="14"/>
      <c r="AE208" s="14"/>
      <c r="AT208" s="241" t="s">
        <v>142</v>
      </c>
      <c r="AU208" s="241" t="s">
        <v>153</v>
      </c>
      <c r="AV208" s="14" t="s">
        <v>138</v>
      </c>
      <c r="AW208" s="14" t="s">
        <v>35</v>
      </c>
      <c r="AX208" s="14" t="s">
        <v>73</v>
      </c>
      <c r="AY208" s="241" t="s">
        <v>131</v>
      </c>
    </row>
    <row r="209" s="14" customFormat="1">
      <c r="A209" s="14"/>
      <c r="B209" s="231"/>
      <c r="C209" s="232"/>
      <c r="D209" s="216" t="s">
        <v>142</v>
      </c>
      <c r="E209" s="233" t="s">
        <v>19</v>
      </c>
      <c r="F209" s="234" t="s">
        <v>301</v>
      </c>
      <c r="G209" s="232"/>
      <c r="H209" s="235">
        <v>81.599999999999994</v>
      </c>
      <c r="I209" s="236"/>
      <c r="J209" s="232"/>
      <c r="K209" s="232"/>
      <c r="L209" s="237"/>
      <c r="M209" s="238"/>
      <c r="N209" s="239"/>
      <c r="O209" s="239"/>
      <c r="P209" s="239"/>
      <c r="Q209" s="239"/>
      <c r="R209" s="239"/>
      <c r="S209" s="239"/>
      <c r="T209" s="240"/>
      <c r="U209" s="14"/>
      <c r="V209" s="14"/>
      <c r="W209" s="14"/>
      <c r="X209" s="14"/>
      <c r="Y209" s="14"/>
      <c r="Z209" s="14"/>
      <c r="AA209" s="14"/>
      <c r="AB209" s="14"/>
      <c r="AC209" s="14"/>
      <c r="AD209" s="14"/>
      <c r="AE209" s="14"/>
      <c r="AT209" s="241" t="s">
        <v>142</v>
      </c>
      <c r="AU209" s="241" t="s">
        <v>153</v>
      </c>
      <c r="AV209" s="14" t="s">
        <v>138</v>
      </c>
      <c r="AW209" s="14" t="s">
        <v>35</v>
      </c>
      <c r="AX209" s="14" t="s">
        <v>73</v>
      </c>
      <c r="AY209" s="241" t="s">
        <v>131</v>
      </c>
    </row>
    <row r="210" s="15" customFormat="1">
      <c r="A210" s="15"/>
      <c r="B210" s="242"/>
      <c r="C210" s="243"/>
      <c r="D210" s="216" t="s">
        <v>142</v>
      </c>
      <c r="E210" s="244" t="s">
        <v>19</v>
      </c>
      <c r="F210" s="245" t="s">
        <v>148</v>
      </c>
      <c r="G210" s="243"/>
      <c r="H210" s="246">
        <v>543.32499999999993</v>
      </c>
      <c r="I210" s="247"/>
      <c r="J210" s="243"/>
      <c r="K210" s="243"/>
      <c r="L210" s="248"/>
      <c r="M210" s="249"/>
      <c r="N210" s="250"/>
      <c r="O210" s="250"/>
      <c r="P210" s="250"/>
      <c r="Q210" s="250"/>
      <c r="R210" s="250"/>
      <c r="S210" s="250"/>
      <c r="T210" s="251"/>
      <c r="U210" s="15"/>
      <c r="V210" s="15"/>
      <c r="W210" s="15"/>
      <c r="X210" s="15"/>
      <c r="Y210" s="15"/>
      <c r="Z210" s="15"/>
      <c r="AA210" s="15"/>
      <c r="AB210" s="15"/>
      <c r="AC210" s="15"/>
      <c r="AD210" s="15"/>
      <c r="AE210" s="15"/>
      <c r="AT210" s="252" t="s">
        <v>142</v>
      </c>
      <c r="AU210" s="252" t="s">
        <v>153</v>
      </c>
      <c r="AV210" s="15" t="s">
        <v>137</v>
      </c>
      <c r="AW210" s="15" t="s">
        <v>35</v>
      </c>
      <c r="AX210" s="15" t="s">
        <v>81</v>
      </c>
      <c r="AY210" s="252" t="s">
        <v>131</v>
      </c>
    </row>
    <row r="211" s="2" customFormat="1" ht="16.5" customHeight="1">
      <c r="A211" s="39"/>
      <c r="B211" s="40"/>
      <c r="C211" s="253" t="s">
        <v>8</v>
      </c>
      <c r="D211" s="253" t="s">
        <v>207</v>
      </c>
      <c r="E211" s="254" t="s">
        <v>302</v>
      </c>
      <c r="F211" s="255" t="s">
        <v>303</v>
      </c>
      <c r="G211" s="256" t="s">
        <v>136</v>
      </c>
      <c r="H211" s="257">
        <v>651.99000000000001</v>
      </c>
      <c r="I211" s="258"/>
      <c r="J211" s="259">
        <f>ROUND(I211*H211,2)</f>
        <v>0</v>
      </c>
      <c r="K211" s="260"/>
      <c r="L211" s="261"/>
      <c r="M211" s="262" t="s">
        <v>19</v>
      </c>
      <c r="N211" s="263" t="s">
        <v>45</v>
      </c>
      <c r="O211" s="85"/>
      <c r="P211" s="212">
        <f>O211*H211</f>
        <v>0</v>
      </c>
      <c r="Q211" s="212">
        <v>0</v>
      </c>
      <c r="R211" s="212">
        <f>Q211*H211</f>
        <v>0</v>
      </c>
      <c r="S211" s="212">
        <v>0</v>
      </c>
      <c r="T211" s="213">
        <f>S211*H211</f>
        <v>0</v>
      </c>
      <c r="U211" s="39"/>
      <c r="V211" s="39"/>
      <c r="W211" s="39"/>
      <c r="X211" s="39"/>
      <c r="Y211" s="39"/>
      <c r="Z211" s="39"/>
      <c r="AA211" s="39"/>
      <c r="AB211" s="39"/>
      <c r="AC211" s="39"/>
      <c r="AD211" s="39"/>
      <c r="AE211" s="39"/>
      <c r="AR211" s="214" t="s">
        <v>210</v>
      </c>
      <c r="AT211" s="214" t="s">
        <v>207</v>
      </c>
      <c r="AU211" s="214" t="s">
        <v>153</v>
      </c>
      <c r="AY211" s="18" t="s">
        <v>131</v>
      </c>
      <c r="BE211" s="215">
        <f>IF(N211="základní",J211,0)</f>
        <v>0</v>
      </c>
      <c r="BF211" s="215">
        <f>IF(N211="snížená",J211,0)</f>
        <v>0</v>
      </c>
      <c r="BG211" s="215">
        <f>IF(N211="zákl. přenesená",J211,0)</f>
        <v>0</v>
      </c>
      <c r="BH211" s="215">
        <f>IF(N211="sníž. přenesená",J211,0)</f>
        <v>0</v>
      </c>
      <c r="BI211" s="215">
        <f>IF(N211="nulová",J211,0)</f>
        <v>0</v>
      </c>
      <c r="BJ211" s="18" t="s">
        <v>138</v>
      </c>
      <c r="BK211" s="215">
        <f>ROUND(I211*H211,2)</f>
        <v>0</v>
      </c>
      <c r="BL211" s="18" t="s">
        <v>137</v>
      </c>
      <c r="BM211" s="214" t="s">
        <v>304</v>
      </c>
    </row>
    <row r="212" s="14" customFormat="1">
      <c r="A212" s="14"/>
      <c r="B212" s="231"/>
      <c r="C212" s="232"/>
      <c r="D212" s="216" t="s">
        <v>142</v>
      </c>
      <c r="E212" s="232"/>
      <c r="F212" s="234" t="s">
        <v>305</v>
      </c>
      <c r="G212" s="232"/>
      <c r="H212" s="235">
        <v>651.99000000000001</v>
      </c>
      <c r="I212" s="236"/>
      <c r="J212" s="232"/>
      <c r="K212" s="232"/>
      <c r="L212" s="237"/>
      <c r="M212" s="238"/>
      <c r="N212" s="239"/>
      <c r="O212" s="239"/>
      <c r="P212" s="239"/>
      <c r="Q212" s="239"/>
      <c r="R212" s="239"/>
      <c r="S212" s="239"/>
      <c r="T212" s="240"/>
      <c r="U212" s="14"/>
      <c r="V212" s="14"/>
      <c r="W212" s="14"/>
      <c r="X212" s="14"/>
      <c r="Y212" s="14"/>
      <c r="Z212" s="14"/>
      <c r="AA212" s="14"/>
      <c r="AB212" s="14"/>
      <c r="AC212" s="14"/>
      <c r="AD212" s="14"/>
      <c r="AE212" s="14"/>
      <c r="AT212" s="241" t="s">
        <v>142</v>
      </c>
      <c r="AU212" s="241" t="s">
        <v>153</v>
      </c>
      <c r="AV212" s="14" t="s">
        <v>138</v>
      </c>
      <c r="AW212" s="14" t="s">
        <v>4</v>
      </c>
      <c r="AX212" s="14" t="s">
        <v>81</v>
      </c>
      <c r="AY212" s="241" t="s">
        <v>131</v>
      </c>
    </row>
    <row r="213" s="2" customFormat="1" ht="16.5" customHeight="1">
      <c r="A213" s="39"/>
      <c r="B213" s="40"/>
      <c r="C213" s="202" t="s">
        <v>306</v>
      </c>
      <c r="D213" s="202" t="s">
        <v>133</v>
      </c>
      <c r="E213" s="203" t="s">
        <v>307</v>
      </c>
      <c r="F213" s="204" t="s">
        <v>308</v>
      </c>
      <c r="G213" s="205" t="s">
        <v>136</v>
      </c>
      <c r="H213" s="206">
        <v>1044.6900000000001</v>
      </c>
      <c r="I213" s="207"/>
      <c r="J213" s="208">
        <f>ROUND(I213*H213,2)</f>
        <v>0</v>
      </c>
      <c r="K213" s="209"/>
      <c r="L213" s="45"/>
      <c r="M213" s="210" t="s">
        <v>19</v>
      </c>
      <c r="N213" s="211" t="s">
        <v>45</v>
      </c>
      <c r="O213" s="85"/>
      <c r="P213" s="212">
        <f>O213*H213</f>
        <v>0</v>
      </c>
      <c r="Q213" s="212">
        <v>0</v>
      </c>
      <c r="R213" s="212">
        <f>Q213*H213</f>
        <v>0</v>
      </c>
      <c r="S213" s="212">
        <v>0</v>
      </c>
      <c r="T213" s="213">
        <f>S213*H213</f>
        <v>0</v>
      </c>
      <c r="U213" s="39"/>
      <c r="V213" s="39"/>
      <c r="W213" s="39"/>
      <c r="X213" s="39"/>
      <c r="Y213" s="39"/>
      <c r="Z213" s="39"/>
      <c r="AA213" s="39"/>
      <c r="AB213" s="39"/>
      <c r="AC213" s="39"/>
      <c r="AD213" s="39"/>
      <c r="AE213" s="39"/>
      <c r="AR213" s="214" t="s">
        <v>137</v>
      </c>
      <c r="AT213" s="214" t="s">
        <v>133</v>
      </c>
      <c r="AU213" s="214" t="s">
        <v>153</v>
      </c>
      <c r="AY213" s="18" t="s">
        <v>131</v>
      </c>
      <c r="BE213" s="215">
        <f>IF(N213="základní",J213,0)</f>
        <v>0</v>
      </c>
      <c r="BF213" s="215">
        <f>IF(N213="snížená",J213,0)</f>
        <v>0</v>
      </c>
      <c r="BG213" s="215">
        <f>IF(N213="zákl. přenesená",J213,0)</f>
        <v>0</v>
      </c>
      <c r="BH213" s="215">
        <f>IF(N213="sníž. přenesená",J213,0)</f>
        <v>0</v>
      </c>
      <c r="BI213" s="215">
        <f>IF(N213="nulová",J213,0)</f>
        <v>0</v>
      </c>
      <c r="BJ213" s="18" t="s">
        <v>138</v>
      </c>
      <c r="BK213" s="215">
        <f>ROUND(I213*H213,2)</f>
        <v>0</v>
      </c>
      <c r="BL213" s="18" t="s">
        <v>137</v>
      </c>
      <c r="BM213" s="214" t="s">
        <v>309</v>
      </c>
    </row>
    <row r="214" s="14" customFormat="1">
      <c r="A214" s="14"/>
      <c r="B214" s="231"/>
      <c r="C214" s="232"/>
      <c r="D214" s="216" t="s">
        <v>142</v>
      </c>
      <c r="E214" s="233" t="s">
        <v>19</v>
      </c>
      <c r="F214" s="234" t="s">
        <v>310</v>
      </c>
      <c r="G214" s="232"/>
      <c r="H214" s="235">
        <v>1171.3499999999999</v>
      </c>
      <c r="I214" s="236"/>
      <c r="J214" s="232"/>
      <c r="K214" s="232"/>
      <c r="L214" s="237"/>
      <c r="M214" s="238"/>
      <c r="N214" s="239"/>
      <c r="O214" s="239"/>
      <c r="P214" s="239"/>
      <c r="Q214" s="239"/>
      <c r="R214" s="239"/>
      <c r="S214" s="239"/>
      <c r="T214" s="240"/>
      <c r="U214" s="14"/>
      <c r="V214" s="14"/>
      <c r="W214" s="14"/>
      <c r="X214" s="14"/>
      <c r="Y214" s="14"/>
      <c r="Z214" s="14"/>
      <c r="AA214" s="14"/>
      <c r="AB214" s="14"/>
      <c r="AC214" s="14"/>
      <c r="AD214" s="14"/>
      <c r="AE214" s="14"/>
      <c r="AT214" s="241" t="s">
        <v>142</v>
      </c>
      <c r="AU214" s="241" t="s">
        <v>153</v>
      </c>
      <c r="AV214" s="14" t="s">
        <v>138</v>
      </c>
      <c r="AW214" s="14" t="s">
        <v>35</v>
      </c>
      <c r="AX214" s="14" t="s">
        <v>73</v>
      </c>
      <c r="AY214" s="241" t="s">
        <v>131</v>
      </c>
    </row>
    <row r="215" s="14" customFormat="1">
      <c r="A215" s="14"/>
      <c r="B215" s="231"/>
      <c r="C215" s="232"/>
      <c r="D215" s="216" t="s">
        <v>142</v>
      </c>
      <c r="E215" s="233" t="s">
        <v>19</v>
      </c>
      <c r="F215" s="234" t="s">
        <v>311</v>
      </c>
      <c r="G215" s="232"/>
      <c r="H215" s="235">
        <v>9.5999999999999996</v>
      </c>
      <c r="I215" s="236"/>
      <c r="J215" s="232"/>
      <c r="K215" s="232"/>
      <c r="L215" s="237"/>
      <c r="M215" s="238"/>
      <c r="N215" s="239"/>
      <c r="O215" s="239"/>
      <c r="P215" s="239"/>
      <c r="Q215" s="239"/>
      <c r="R215" s="239"/>
      <c r="S215" s="239"/>
      <c r="T215" s="240"/>
      <c r="U215" s="14"/>
      <c r="V215" s="14"/>
      <c r="W215" s="14"/>
      <c r="X215" s="14"/>
      <c r="Y215" s="14"/>
      <c r="Z215" s="14"/>
      <c r="AA215" s="14"/>
      <c r="AB215" s="14"/>
      <c r="AC215" s="14"/>
      <c r="AD215" s="14"/>
      <c r="AE215" s="14"/>
      <c r="AT215" s="241" t="s">
        <v>142</v>
      </c>
      <c r="AU215" s="241" t="s">
        <v>153</v>
      </c>
      <c r="AV215" s="14" t="s">
        <v>138</v>
      </c>
      <c r="AW215" s="14" t="s">
        <v>35</v>
      </c>
      <c r="AX215" s="14" t="s">
        <v>73</v>
      </c>
      <c r="AY215" s="241" t="s">
        <v>131</v>
      </c>
    </row>
    <row r="216" s="13" customFormat="1">
      <c r="A216" s="13"/>
      <c r="B216" s="221"/>
      <c r="C216" s="222"/>
      <c r="D216" s="216" t="s">
        <v>142</v>
      </c>
      <c r="E216" s="223" t="s">
        <v>19</v>
      </c>
      <c r="F216" s="224" t="s">
        <v>273</v>
      </c>
      <c r="G216" s="222"/>
      <c r="H216" s="223" t="s">
        <v>19</v>
      </c>
      <c r="I216" s="225"/>
      <c r="J216" s="222"/>
      <c r="K216" s="222"/>
      <c r="L216" s="226"/>
      <c r="M216" s="227"/>
      <c r="N216" s="228"/>
      <c r="O216" s="228"/>
      <c r="P216" s="228"/>
      <c r="Q216" s="228"/>
      <c r="R216" s="228"/>
      <c r="S216" s="228"/>
      <c r="T216" s="229"/>
      <c r="U216" s="13"/>
      <c r="V216" s="13"/>
      <c r="W216" s="13"/>
      <c r="X216" s="13"/>
      <c r="Y216" s="13"/>
      <c r="Z216" s="13"/>
      <c r="AA216" s="13"/>
      <c r="AB216" s="13"/>
      <c r="AC216" s="13"/>
      <c r="AD216" s="13"/>
      <c r="AE216" s="13"/>
      <c r="AT216" s="230" t="s">
        <v>142</v>
      </c>
      <c r="AU216" s="230" t="s">
        <v>153</v>
      </c>
      <c r="AV216" s="13" t="s">
        <v>81</v>
      </c>
      <c r="AW216" s="13" t="s">
        <v>35</v>
      </c>
      <c r="AX216" s="13" t="s">
        <v>73</v>
      </c>
      <c r="AY216" s="230" t="s">
        <v>131</v>
      </c>
    </row>
    <row r="217" s="14" customFormat="1">
      <c r="A217" s="14"/>
      <c r="B217" s="231"/>
      <c r="C217" s="232"/>
      <c r="D217" s="216" t="s">
        <v>142</v>
      </c>
      <c r="E217" s="233" t="s">
        <v>19</v>
      </c>
      <c r="F217" s="234" t="s">
        <v>274</v>
      </c>
      <c r="G217" s="232"/>
      <c r="H217" s="235">
        <v>-73.079999999999998</v>
      </c>
      <c r="I217" s="236"/>
      <c r="J217" s="232"/>
      <c r="K217" s="232"/>
      <c r="L217" s="237"/>
      <c r="M217" s="238"/>
      <c r="N217" s="239"/>
      <c r="O217" s="239"/>
      <c r="P217" s="239"/>
      <c r="Q217" s="239"/>
      <c r="R217" s="239"/>
      <c r="S217" s="239"/>
      <c r="T217" s="240"/>
      <c r="U217" s="14"/>
      <c r="V217" s="14"/>
      <c r="W217" s="14"/>
      <c r="X217" s="14"/>
      <c r="Y217" s="14"/>
      <c r="Z217" s="14"/>
      <c r="AA217" s="14"/>
      <c r="AB217" s="14"/>
      <c r="AC217" s="14"/>
      <c r="AD217" s="14"/>
      <c r="AE217" s="14"/>
      <c r="AT217" s="241" t="s">
        <v>142</v>
      </c>
      <c r="AU217" s="241" t="s">
        <v>153</v>
      </c>
      <c r="AV217" s="14" t="s">
        <v>138</v>
      </c>
      <c r="AW217" s="14" t="s">
        <v>35</v>
      </c>
      <c r="AX217" s="14" t="s">
        <v>73</v>
      </c>
      <c r="AY217" s="241" t="s">
        <v>131</v>
      </c>
    </row>
    <row r="218" s="14" customFormat="1">
      <c r="A218" s="14"/>
      <c r="B218" s="231"/>
      <c r="C218" s="232"/>
      <c r="D218" s="216" t="s">
        <v>142</v>
      </c>
      <c r="E218" s="233" t="s">
        <v>19</v>
      </c>
      <c r="F218" s="234" t="s">
        <v>275</v>
      </c>
      <c r="G218" s="232"/>
      <c r="H218" s="235">
        <v>-25.920000000000002</v>
      </c>
      <c r="I218" s="236"/>
      <c r="J218" s="232"/>
      <c r="K218" s="232"/>
      <c r="L218" s="237"/>
      <c r="M218" s="238"/>
      <c r="N218" s="239"/>
      <c r="O218" s="239"/>
      <c r="P218" s="239"/>
      <c r="Q218" s="239"/>
      <c r="R218" s="239"/>
      <c r="S218" s="239"/>
      <c r="T218" s="240"/>
      <c r="U218" s="14"/>
      <c r="V218" s="14"/>
      <c r="W218" s="14"/>
      <c r="X218" s="14"/>
      <c r="Y218" s="14"/>
      <c r="Z218" s="14"/>
      <c r="AA218" s="14"/>
      <c r="AB218" s="14"/>
      <c r="AC218" s="14"/>
      <c r="AD218" s="14"/>
      <c r="AE218" s="14"/>
      <c r="AT218" s="241" t="s">
        <v>142</v>
      </c>
      <c r="AU218" s="241" t="s">
        <v>153</v>
      </c>
      <c r="AV218" s="14" t="s">
        <v>138</v>
      </c>
      <c r="AW218" s="14" t="s">
        <v>35</v>
      </c>
      <c r="AX218" s="14" t="s">
        <v>73</v>
      </c>
      <c r="AY218" s="241" t="s">
        <v>131</v>
      </c>
    </row>
    <row r="219" s="14" customFormat="1">
      <c r="A219" s="14"/>
      <c r="B219" s="231"/>
      <c r="C219" s="232"/>
      <c r="D219" s="216" t="s">
        <v>142</v>
      </c>
      <c r="E219" s="233" t="s">
        <v>19</v>
      </c>
      <c r="F219" s="234" t="s">
        <v>276</v>
      </c>
      <c r="G219" s="232"/>
      <c r="H219" s="235">
        <v>-23.039999999999999</v>
      </c>
      <c r="I219" s="236"/>
      <c r="J219" s="232"/>
      <c r="K219" s="232"/>
      <c r="L219" s="237"/>
      <c r="M219" s="238"/>
      <c r="N219" s="239"/>
      <c r="O219" s="239"/>
      <c r="P219" s="239"/>
      <c r="Q219" s="239"/>
      <c r="R219" s="239"/>
      <c r="S219" s="239"/>
      <c r="T219" s="240"/>
      <c r="U219" s="14"/>
      <c r="V219" s="14"/>
      <c r="W219" s="14"/>
      <c r="X219" s="14"/>
      <c r="Y219" s="14"/>
      <c r="Z219" s="14"/>
      <c r="AA219" s="14"/>
      <c r="AB219" s="14"/>
      <c r="AC219" s="14"/>
      <c r="AD219" s="14"/>
      <c r="AE219" s="14"/>
      <c r="AT219" s="241" t="s">
        <v>142</v>
      </c>
      <c r="AU219" s="241" t="s">
        <v>153</v>
      </c>
      <c r="AV219" s="14" t="s">
        <v>138</v>
      </c>
      <c r="AW219" s="14" t="s">
        <v>35</v>
      </c>
      <c r="AX219" s="14" t="s">
        <v>73</v>
      </c>
      <c r="AY219" s="241" t="s">
        <v>131</v>
      </c>
    </row>
    <row r="220" s="14" customFormat="1">
      <c r="A220" s="14"/>
      <c r="B220" s="231"/>
      <c r="C220" s="232"/>
      <c r="D220" s="216" t="s">
        <v>142</v>
      </c>
      <c r="E220" s="233" t="s">
        <v>19</v>
      </c>
      <c r="F220" s="234" t="s">
        <v>277</v>
      </c>
      <c r="G220" s="232"/>
      <c r="H220" s="235">
        <v>-8.2799999999999994</v>
      </c>
      <c r="I220" s="236"/>
      <c r="J220" s="232"/>
      <c r="K220" s="232"/>
      <c r="L220" s="237"/>
      <c r="M220" s="238"/>
      <c r="N220" s="239"/>
      <c r="O220" s="239"/>
      <c r="P220" s="239"/>
      <c r="Q220" s="239"/>
      <c r="R220" s="239"/>
      <c r="S220" s="239"/>
      <c r="T220" s="240"/>
      <c r="U220" s="14"/>
      <c r="V220" s="14"/>
      <c r="W220" s="14"/>
      <c r="X220" s="14"/>
      <c r="Y220" s="14"/>
      <c r="Z220" s="14"/>
      <c r="AA220" s="14"/>
      <c r="AB220" s="14"/>
      <c r="AC220" s="14"/>
      <c r="AD220" s="14"/>
      <c r="AE220" s="14"/>
      <c r="AT220" s="241" t="s">
        <v>142</v>
      </c>
      <c r="AU220" s="241" t="s">
        <v>153</v>
      </c>
      <c r="AV220" s="14" t="s">
        <v>138</v>
      </c>
      <c r="AW220" s="14" t="s">
        <v>35</v>
      </c>
      <c r="AX220" s="14" t="s">
        <v>73</v>
      </c>
      <c r="AY220" s="241" t="s">
        <v>131</v>
      </c>
    </row>
    <row r="221" s="13" customFormat="1">
      <c r="A221" s="13"/>
      <c r="B221" s="221"/>
      <c r="C221" s="222"/>
      <c r="D221" s="216" t="s">
        <v>142</v>
      </c>
      <c r="E221" s="223" t="s">
        <v>19</v>
      </c>
      <c r="F221" s="224" t="s">
        <v>278</v>
      </c>
      <c r="G221" s="222"/>
      <c r="H221" s="223" t="s">
        <v>19</v>
      </c>
      <c r="I221" s="225"/>
      <c r="J221" s="222"/>
      <c r="K221" s="222"/>
      <c r="L221" s="226"/>
      <c r="M221" s="227"/>
      <c r="N221" s="228"/>
      <c r="O221" s="228"/>
      <c r="P221" s="228"/>
      <c r="Q221" s="228"/>
      <c r="R221" s="228"/>
      <c r="S221" s="228"/>
      <c r="T221" s="229"/>
      <c r="U221" s="13"/>
      <c r="V221" s="13"/>
      <c r="W221" s="13"/>
      <c r="X221" s="13"/>
      <c r="Y221" s="13"/>
      <c r="Z221" s="13"/>
      <c r="AA221" s="13"/>
      <c r="AB221" s="13"/>
      <c r="AC221" s="13"/>
      <c r="AD221" s="13"/>
      <c r="AE221" s="13"/>
      <c r="AT221" s="230" t="s">
        <v>142</v>
      </c>
      <c r="AU221" s="230" t="s">
        <v>153</v>
      </c>
      <c r="AV221" s="13" t="s">
        <v>81</v>
      </c>
      <c r="AW221" s="13" t="s">
        <v>35</v>
      </c>
      <c r="AX221" s="13" t="s">
        <v>73</v>
      </c>
      <c r="AY221" s="230" t="s">
        <v>131</v>
      </c>
    </row>
    <row r="222" s="14" customFormat="1">
      <c r="A222" s="14"/>
      <c r="B222" s="231"/>
      <c r="C222" s="232"/>
      <c r="D222" s="216" t="s">
        <v>142</v>
      </c>
      <c r="E222" s="233" t="s">
        <v>19</v>
      </c>
      <c r="F222" s="234" t="s">
        <v>279</v>
      </c>
      <c r="G222" s="232"/>
      <c r="H222" s="235">
        <v>-5.9400000000000004</v>
      </c>
      <c r="I222" s="236"/>
      <c r="J222" s="232"/>
      <c r="K222" s="232"/>
      <c r="L222" s="237"/>
      <c r="M222" s="238"/>
      <c r="N222" s="239"/>
      <c r="O222" s="239"/>
      <c r="P222" s="239"/>
      <c r="Q222" s="239"/>
      <c r="R222" s="239"/>
      <c r="S222" s="239"/>
      <c r="T222" s="240"/>
      <c r="U222" s="14"/>
      <c r="V222" s="14"/>
      <c r="W222" s="14"/>
      <c r="X222" s="14"/>
      <c r="Y222" s="14"/>
      <c r="Z222" s="14"/>
      <c r="AA222" s="14"/>
      <c r="AB222" s="14"/>
      <c r="AC222" s="14"/>
      <c r="AD222" s="14"/>
      <c r="AE222" s="14"/>
      <c r="AT222" s="241" t="s">
        <v>142</v>
      </c>
      <c r="AU222" s="241" t="s">
        <v>153</v>
      </c>
      <c r="AV222" s="14" t="s">
        <v>138</v>
      </c>
      <c r="AW222" s="14" t="s">
        <v>35</v>
      </c>
      <c r="AX222" s="14" t="s">
        <v>73</v>
      </c>
      <c r="AY222" s="241" t="s">
        <v>131</v>
      </c>
    </row>
    <row r="223" s="15" customFormat="1">
      <c r="A223" s="15"/>
      <c r="B223" s="242"/>
      <c r="C223" s="243"/>
      <c r="D223" s="216" t="s">
        <v>142</v>
      </c>
      <c r="E223" s="244" t="s">
        <v>19</v>
      </c>
      <c r="F223" s="245" t="s">
        <v>148</v>
      </c>
      <c r="G223" s="243"/>
      <c r="H223" s="246">
        <v>1044.6899999999998</v>
      </c>
      <c r="I223" s="247"/>
      <c r="J223" s="243"/>
      <c r="K223" s="243"/>
      <c r="L223" s="248"/>
      <c r="M223" s="249"/>
      <c r="N223" s="250"/>
      <c r="O223" s="250"/>
      <c r="P223" s="250"/>
      <c r="Q223" s="250"/>
      <c r="R223" s="250"/>
      <c r="S223" s="250"/>
      <c r="T223" s="251"/>
      <c r="U223" s="15"/>
      <c r="V223" s="15"/>
      <c r="W223" s="15"/>
      <c r="X223" s="15"/>
      <c r="Y223" s="15"/>
      <c r="Z223" s="15"/>
      <c r="AA223" s="15"/>
      <c r="AB223" s="15"/>
      <c r="AC223" s="15"/>
      <c r="AD223" s="15"/>
      <c r="AE223" s="15"/>
      <c r="AT223" s="252" t="s">
        <v>142</v>
      </c>
      <c r="AU223" s="252" t="s">
        <v>153</v>
      </c>
      <c r="AV223" s="15" t="s">
        <v>137</v>
      </c>
      <c r="AW223" s="15" t="s">
        <v>35</v>
      </c>
      <c r="AX223" s="15" t="s">
        <v>81</v>
      </c>
      <c r="AY223" s="252" t="s">
        <v>131</v>
      </c>
    </row>
    <row r="224" s="2" customFormat="1" ht="21.75" customHeight="1">
      <c r="A224" s="39"/>
      <c r="B224" s="40"/>
      <c r="C224" s="202" t="s">
        <v>312</v>
      </c>
      <c r="D224" s="202" t="s">
        <v>133</v>
      </c>
      <c r="E224" s="203" t="s">
        <v>313</v>
      </c>
      <c r="F224" s="204" t="s">
        <v>314</v>
      </c>
      <c r="G224" s="205" t="s">
        <v>136</v>
      </c>
      <c r="H224" s="206">
        <v>1044.6900000000001</v>
      </c>
      <c r="I224" s="207"/>
      <c r="J224" s="208">
        <f>ROUND(I224*H224,2)</f>
        <v>0</v>
      </c>
      <c r="K224" s="209"/>
      <c r="L224" s="45"/>
      <c r="M224" s="210" t="s">
        <v>19</v>
      </c>
      <c r="N224" s="211" t="s">
        <v>45</v>
      </c>
      <c r="O224" s="85"/>
      <c r="P224" s="212">
        <f>O224*H224</f>
        <v>0</v>
      </c>
      <c r="Q224" s="212">
        <v>0.00025999999999999998</v>
      </c>
      <c r="R224" s="212">
        <f>Q224*H224</f>
        <v>0.27161940000000001</v>
      </c>
      <c r="S224" s="212">
        <v>0</v>
      </c>
      <c r="T224" s="213">
        <f>S224*H224</f>
        <v>0</v>
      </c>
      <c r="U224" s="39"/>
      <c r="V224" s="39"/>
      <c r="W224" s="39"/>
      <c r="X224" s="39"/>
      <c r="Y224" s="39"/>
      <c r="Z224" s="39"/>
      <c r="AA224" s="39"/>
      <c r="AB224" s="39"/>
      <c r="AC224" s="39"/>
      <c r="AD224" s="39"/>
      <c r="AE224" s="39"/>
      <c r="AR224" s="214" t="s">
        <v>137</v>
      </c>
      <c r="AT224" s="214" t="s">
        <v>133</v>
      </c>
      <c r="AU224" s="214" t="s">
        <v>153</v>
      </c>
      <c r="AY224" s="18" t="s">
        <v>131</v>
      </c>
      <c r="BE224" s="215">
        <f>IF(N224="základní",J224,0)</f>
        <v>0</v>
      </c>
      <c r="BF224" s="215">
        <f>IF(N224="snížená",J224,0)</f>
        <v>0</v>
      </c>
      <c r="BG224" s="215">
        <f>IF(N224="zákl. přenesená",J224,0)</f>
        <v>0</v>
      </c>
      <c r="BH224" s="215">
        <f>IF(N224="sníž. přenesená",J224,0)</f>
        <v>0</v>
      </c>
      <c r="BI224" s="215">
        <f>IF(N224="nulová",J224,0)</f>
        <v>0</v>
      </c>
      <c r="BJ224" s="18" t="s">
        <v>138</v>
      </c>
      <c r="BK224" s="215">
        <f>ROUND(I224*H224,2)</f>
        <v>0</v>
      </c>
      <c r="BL224" s="18" t="s">
        <v>137</v>
      </c>
      <c r="BM224" s="214" t="s">
        <v>315</v>
      </c>
    </row>
    <row r="225" s="14" customFormat="1">
      <c r="A225" s="14"/>
      <c r="B225" s="231"/>
      <c r="C225" s="232"/>
      <c r="D225" s="216" t="s">
        <v>142</v>
      </c>
      <c r="E225" s="233" t="s">
        <v>19</v>
      </c>
      <c r="F225" s="234" t="s">
        <v>310</v>
      </c>
      <c r="G225" s="232"/>
      <c r="H225" s="235">
        <v>1171.3499999999999</v>
      </c>
      <c r="I225" s="236"/>
      <c r="J225" s="232"/>
      <c r="K225" s="232"/>
      <c r="L225" s="237"/>
      <c r="M225" s="238"/>
      <c r="N225" s="239"/>
      <c r="O225" s="239"/>
      <c r="P225" s="239"/>
      <c r="Q225" s="239"/>
      <c r="R225" s="239"/>
      <c r="S225" s="239"/>
      <c r="T225" s="240"/>
      <c r="U225" s="14"/>
      <c r="V225" s="14"/>
      <c r="W225" s="14"/>
      <c r="X225" s="14"/>
      <c r="Y225" s="14"/>
      <c r="Z225" s="14"/>
      <c r="AA225" s="14"/>
      <c r="AB225" s="14"/>
      <c r="AC225" s="14"/>
      <c r="AD225" s="14"/>
      <c r="AE225" s="14"/>
      <c r="AT225" s="241" t="s">
        <v>142</v>
      </c>
      <c r="AU225" s="241" t="s">
        <v>153</v>
      </c>
      <c r="AV225" s="14" t="s">
        <v>138</v>
      </c>
      <c r="AW225" s="14" t="s">
        <v>35</v>
      </c>
      <c r="AX225" s="14" t="s">
        <v>73</v>
      </c>
      <c r="AY225" s="241" t="s">
        <v>131</v>
      </c>
    </row>
    <row r="226" s="14" customFormat="1">
      <c r="A226" s="14"/>
      <c r="B226" s="231"/>
      <c r="C226" s="232"/>
      <c r="D226" s="216" t="s">
        <v>142</v>
      </c>
      <c r="E226" s="233" t="s">
        <v>19</v>
      </c>
      <c r="F226" s="234" t="s">
        <v>311</v>
      </c>
      <c r="G226" s="232"/>
      <c r="H226" s="235">
        <v>9.5999999999999996</v>
      </c>
      <c r="I226" s="236"/>
      <c r="J226" s="232"/>
      <c r="K226" s="232"/>
      <c r="L226" s="237"/>
      <c r="M226" s="238"/>
      <c r="N226" s="239"/>
      <c r="O226" s="239"/>
      <c r="P226" s="239"/>
      <c r="Q226" s="239"/>
      <c r="R226" s="239"/>
      <c r="S226" s="239"/>
      <c r="T226" s="240"/>
      <c r="U226" s="14"/>
      <c r="V226" s="14"/>
      <c r="W226" s="14"/>
      <c r="X226" s="14"/>
      <c r="Y226" s="14"/>
      <c r="Z226" s="14"/>
      <c r="AA226" s="14"/>
      <c r="AB226" s="14"/>
      <c r="AC226" s="14"/>
      <c r="AD226" s="14"/>
      <c r="AE226" s="14"/>
      <c r="AT226" s="241" t="s">
        <v>142</v>
      </c>
      <c r="AU226" s="241" t="s">
        <v>153</v>
      </c>
      <c r="AV226" s="14" t="s">
        <v>138</v>
      </c>
      <c r="AW226" s="14" t="s">
        <v>35</v>
      </c>
      <c r="AX226" s="14" t="s">
        <v>73</v>
      </c>
      <c r="AY226" s="241" t="s">
        <v>131</v>
      </c>
    </row>
    <row r="227" s="13" customFormat="1">
      <c r="A227" s="13"/>
      <c r="B227" s="221"/>
      <c r="C227" s="222"/>
      <c r="D227" s="216" t="s">
        <v>142</v>
      </c>
      <c r="E227" s="223" t="s">
        <v>19</v>
      </c>
      <c r="F227" s="224" t="s">
        <v>273</v>
      </c>
      <c r="G227" s="222"/>
      <c r="H227" s="223" t="s">
        <v>19</v>
      </c>
      <c r="I227" s="225"/>
      <c r="J227" s="222"/>
      <c r="K227" s="222"/>
      <c r="L227" s="226"/>
      <c r="M227" s="227"/>
      <c r="N227" s="228"/>
      <c r="O227" s="228"/>
      <c r="P227" s="228"/>
      <c r="Q227" s="228"/>
      <c r="R227" s="228"/>
      <c r="S227" s="228"/>
      <c r="T227" s="229"/>
      <c r="U227" s="13"/>
      <c r="V227" s="13"/>
      <c r="W227" s="13"/>
      <c r="X227" s="13"/>
      <c r="Y227" s="13"/>
      <c r="Z227" s="13"/>
      <c r="AA227" s="13"/>
      <c r="AB227" s="13"/>
      <c r="AC227" s="13"/>
      <c r="AD227" s="13"/>
      <c r="AE227" s="13"/>
      <c r="AT227" s="230" t="s">
        <v>142</v>
      </c>
      <c r="AU227" s="230" t="s">
        <v>153</v>
      </c>
      <c r="AV227" s="13" t="s">
        <v>81</v>
      </c>
      <c r="AW227" s="13" t="s">
        <v>35</v>
      </c>
      <c r="AX227" s="13" t="s">
        <v>73</v>
      </c>
      <c r="AY227" s="230" t="s">
        <v>131</v>
      </c>
    </row>
    <row r="228" s="14" customFormat="1">
      <c r="A228" s="14"/>
      <c r="B228" s="231"/>
      <c r="C228" s="232"/>
      <c r="D228" s="216" t="s">
        <v>142</v>
      </c>
      <c r="E228" s="233" t="s">
        <v>19</v>
      </c>
      <c r="F228" s="234" t="s">
        <v>274</v>
      </c>
      <c r="G228" s="232"/>
      <c r="H228" s="235">
        <v>-73.079999999999998</v>
      </c>
      <c r="I228" s="236"/>
      <c r="J228" s="232"/>
      <c r="K228" s="232"/>
      <c r="L228" s="237"/>
      <c r="M228" s="238"/>
      <c r="N228" s="239"/>
      <c r="O228" s="239"/>
      <c r="P228" s="239"/>
      <c r="Q228" s="239"/>
      <c r="R228" s="239"/>
      <c r="S228" s="239"/>
      <c r="T228" s="240"/>
      <c r="U228" s="14"/>
      <c r="V228" s="14"/>
      <c r="W228" s="14"/>
      <c r="X228" s="14"/>
      <c r="Y228" s="14"/>
      <c r="Z228" s="14"/>
      <c r="AA228" s="14"/>
      <c r="AB228" s="14"/>
      <c r="AC228" s="14"/>
      <c r="AD228" s="14"/>
      <c r="AE228" s="14"/>
      <c r="AT228" s="241" t="s">
        <v>142</v>
      </c>
      <c r="AU228" s="241" t="s">
        <v>153</v>
      </c>
      <c r="AV228" s="14" t="s">
        <v>138</v>
      </c>
      <c r="AW228" s="14" t="s">
        <v>35</v>
      </c>
      <c r="AX228" s="14" t="s">
        <v>73</v>
      </c>
      <c r="AY228" s="241" t="s">
        <v>131</v>
      </c>
    </row>
    <row r="229" s="14" customFormat="1">
      <c r="A229" s="14"/>
      <c r="B229" s="231"/>
      <c r="C229" s="232"/>
      <c r="D229" s="216" t="s">
        <v>142</v>
      </c>
      <c r="E229" s="233" t="s">
        <v>19</v>
      </c>
      <c r="F229" s="234" t="s">
        <v>275</v>
      </c>
      <c r="G229" s="232"/>
      <c r="H229" s="235">
        <v>-25.920000000000002</v>
      </c>
      <c r="I229" s="236"/>
      <c r="J229" s="232"/>
      <c r="K229" s="232"/>
      <c r="L229" s="237"/>
      <c r="M229" s="238"/>
      <c r="N229" s="239"/>
      <c r="O229" s="239"/>
      <c r="P229" s="239"/>
      <c r="Q229" s="239"/>
      <c r="R229" s="239"/>
      <c r="S229" s="239"/>
      <c r="T229" s="240"/>
      <c r="U229" s="14"/>
      <c r="V229" s="14"/>
      <c r="W229" s="14"/>
      <c r="X229" s="14"/>
      <c r="Y229" s="14"/>
      <c r="Z229" s="14"/>
      <c r="AA229" s="14"/>
      <c r="AB229" s="14"/>
      <c r="AC229" s="14"/>
      <c r="AD229" s="14"/>
      <c r="AE229" s="14"/>
      <c r="AT229" s="241" t="s">
        <v>142</v>
      </c>
      <c r="AU229" s="241" t="s">
        <v>153</v>
      </c>
      <c r="AV229" s="14" t="s">
        <v>138</v>
      </c>
      <c r="AW229" s="14" t="s">
        <v>35</v>
      </c>
      <c r="AX229" s="14" t="s">
        <v>73</v>
      </c>
      <c r="AY229" s="241" t="s">
        <v>131</v>
      </c>
    </row>
    <row r="230" s="14" customFormat="1">
      <c r="A230" s="14"/>
      <c r="B230" s="231"/>
      <c r="C230" s="232"/>
      <c r="D230" s="216" t="s">
        <v>142</v>
      </c>
      <c r="E230" s="233" t="s">
        <v>19</v>
      </c>
      <c r="F230" s="234" t="s">
        <v>276</v>
      </c>
      <c r="G230" s="232"/>
      <c r="H230" s="235">
        <v>-23.039999999999999</v>
      </c>
      <c r="I230" s="236"/>
      <c r="J230" s="232"/>
      <c r="K230" s="232"/>
      <c r="L230" s="237"/>
      <c r="M230" s="238"/>
      <c r="N230" s="239"/>
      <c r="O230" s="239"/>
      <c r="P230" s="239"/>
      <c r="Q230" s="239"/>
      <c r="R230" s="239"/>
      <c r="S230" s="239"/>
      <c r="T230" s="240"/>
      <c r="U230" s="14"/>
      <c r="V230" s="14"/>
      <c r="W230" s="14"/>
      <c r="X230" s="14"/>
      <c r="Y230" s="14"/>
      <c r="Z230" s="14"/>
      <c r="AA230" s="14"/>
      <c r="AB230" s="14"/>
      <c r="AC230" s="14"/>
      <c r="AD230" s="14"/>
      <c r="AE230" s="14"/>
      <c r="AT230" s="241" t="s">
        <v>142</v>
      </c>
      <c r="AU230" s="241" t="s">
        <v>153</v>
      </c>
      <c r="AV230" s="14" t="s">
        <v>138</v>
      </c>
      <c r="AW230" s="14" t="s">
        <v>35</v>
      </c>
      <c r="AX230" s="14" t="s">
        <v>73</v>
      </c>
      <c r="AY230" s="241" t="s">
        <v>131</v>
      </c>
    </row>
    <row r="231" s="14" customFormat="1">
      <c r="A231" s="14"/>
      <c r="B231" s="231"/>
      <c r="C231" s="232"/>
      <c r="D231" s="216" t="s">
        <v>142</v>
      </c>
      <c r="E231" s="233" t="s">
        <v>19</v>
      </c>
      <c r="F231" s="234" t="s">
        <v>277</v>
      </c>
      <c r="G231" s="232"/>
      <c r="H231" s="235">
        <v>-8.2799999999999994</v>
      </c>
      <c r="I231" s="236"/>
      <c r="J231" s="232"/>
      <c r="K231" s="232"/>
      <c r="L231" s="237"/>
      <c r="M231" s="238"/>
      <c r="N231" s="239"/>
      <c r="O231" s="239"/>
      <c r="P231" s="239"/>
      <c r="Q231" s="239"/>
      <c r="R231" s="239"/>
      <c r="S231" s="239"/>
      <c r="T231" s="240"/>
      <c r="U231" s="14"/>
      <c r="V231" s="14"/>
      <c r="W231" s="14"/>
      <c r="X231" s="14"/>
      <c r="Y231" s="14"/>
      <c r="Z231" s="14"/>
      <c r="AA231" s="14"/>
      <c r="AB231" s="14"/>
      <c r="AC231" s="14"/>
      <c r="AD231" s="14"/>
      <c r="AE231" s="14"/>
      <c r="AT231" s="241" t="s">
        <v>142</v>
      </c>
      <c r="AU231" s="241" t="s">
        <v>153</v>
      </c>
      <c r="AV231" s="14" t="s">
        <v>138</v>
      </c>
      <c r="AW231" s="14" t="s">
        <v>35</v>
      </c>
      <c r="AX231" s="14" t="s">
        <v>73</v>
      </c>
      <c r="AY231" s="241" t="s">
        <v>131</v>
      </c>
    </row>
    <row r="232" s="13" customFormat="1">
      <c r="A232" s="13"/>
      <c r="B232" s="221"/>
      <c r="C232" s="222"/>
      <c r="D232" s="216" t="s">
        <v>142</v>
      </c>
      <c r="E232" s="223" t="s">
        <v>19</v>
      </c>
      <c r="F232" s="224" t="s">
        <v>278</v>
      </c>
      <c r="G232" s="222"/>
      <c r="H232" s="223" t="s">
        <v>19</v>
      </c>
      <c r="I232" s="225"/>
      <c r="J232" s="222"/>
      <c r="K232" s="222"/>
      <c r="L232" s="226"/>
      <c r="M232" s="227"/>
      <c r="N232" s="228"/>
      <c r="O232" s="228"/>
      <c r="P232" s="228"/>
      <c r="Q232" s="228"/>
      <c r="R232" s="228"/>
      <c r="S232" s="228"/>
      <c r="T232" s="229"/>
      <c r="U232" s="13"/>
      <c r="V232" s="13"/>
      <c r="W232" s="13"/>
      <c r="X232" s="13"/>
      <c r="Y232" s="13"/>
      <c r="Z232" s="13"/>
      <c r="AA232" s="13"/>
      <c r="AB232" s="13"/>
      <c r="AC232" s="13"/>
      <c r="AD232" s="13"/>
      <c r="AE232" s="13"/>
      <c r="AT232" s="230" t="s">
        <v>142</v>
      </c>
      <c r="AU232" s="230" t="s">
        <v>153</v>
      </c>
      <c r="AV232" s="13" t="s">
        <v>81</v>
      </c>
      <c r="AW232" s="13" t="s">
        <v>35</v>
      </c>
      <c r="AX232" s="13" t="s">
        <v>73</v>
      </c>
      <c r="AY232" s="230" t="s">
        <v>131</v>
      </c>
    </row>
    <row r="233" s="14" customFormat="1">
      <c r="A233" s="14"/>
      <c r="B233" s="231"/>
      <c r="C233" s="232"/>
      <c r="D233" s="216" t="s">
        <v>142</v>
      </c>
      <c r="E233" s="233" t="s">
        <v>19</v>
      </c>
      <c r="F233" s="234" t="s">
        <v>279</v>
      </c>
      <c r="G233" s="232"/>
      <c r="H233" s="235">
        <v>-5.9400000000000004</v>
      </c>
      <c r="I233" s="236"/>
      <c r="J233" s="232"/>
      <c r="K233" s="232"/>
      <c r="L233" s="237"/>
      <c r="M233" s="238"/>
      <c r="N233" s="239"/>
      <c r="O233" s="239"/>
      <c r="P233" s="239"/>
      <c r="Q233" s="239"/>
      <c r="R233" s="239"/>
      <c r="S233" s="239"/>
      <c r="T233" s="240"/>
      <c r="U233" s="14"/>
      <c r="V233" s="14"/>
      <c r="W233" s="14"/>
      <c r="X233" s="14"/>
      <c r="Y233" s="14"/>
      <c r="Z233" s="14"/>
      <c r="AA233" s="14"/>
      <c r="AB233" s="14"/>
      <c r="AC233" s="14"/>
      <c r="AD233" s="14"/>
      <c r="AE233" s="14"/>
      <c r="AT233" s="241" t="s">
        <v>142</v>
      </c>
      <c r="AU233" s="241" t="s">
        <v>153</v>
      </c>
      <c r="AV233" s="14" t="s">
        <v>138</v>
      </c>
      <c r="AW233" s="14" t="s">
        <v>35</v>
      </c>
      <c r="AX233" s="14" t="s">
        <v>73</v>
      </c>
      <c r="AY233" s="241" t="s">
        <v>131</v>
      </c>
    </row>
    <row r="234" s="15" customFormat="1">
      <c r="A234" s="15"/>
      <c r="B234" s="242"/>
      <c r="C234" s="243"/>
      <c r="D234" s="216" t="s">
        <v>142</v>
      </c>
      <c r="E234" s="244" t="s">
        <v>19</v>
      </c>
      <c r="F234" s="245" t="s">
        <v>148</v>
      </c>
      <c r="G234" s="243"/>
      <c r="H234" s="246">
        <v>1044.6899999999998</v>
      </c>
      <c r="I234" s="247"/>
      <c r="J234" s="243"/>
      <c r="K234" s="243"/>
      <c r="L234" s="248"/>
      <c r="M234" s="249"/>
      <c r="N234" s="250"/>
      <c r="O234" s="250"/>
      <c r="P234" s="250"/>
      <c r="Q234" s="250"/>
      <c r="R234" s="250"/>
      <c r="S234" s="250"/>
      <c r="T234" s="251"/>
      <c r="U234" s="15"/>
      <c r="V234" s="15"/>
      <c r="W234" s="15"/>
      <c r="X234" s="15"/>
      <c r="Y234" s="15"/>
      <c r="Z234" s="15"/>
      <c r="AA234" s="15"/>
      <c r="AB234" s="15"/>
      <c r="AC234" s="15"/>
      <c r="AD234" s="15"/>
      <c r="AE234" s="15"/>
      <c r="AT234" s="252" t="s">
        <v>142</v>
      </c>
      <c r="AU234" s="252" t="s">
        <v>153</v>
      </c>
      <c r="AV234" s="15" t="s">
        <v>137</v>
      </c>
      <c r="AW234" s="15" t="s">
        <v>35</v>
      </c>
      <c r="AX234" s="15" t="s">
        <v>81</v>
      </c>
      <c r="AY234" s="252" t="s">
        <v>131</v>
      </c>
    </row>
    <row r="235" s="2" customFormat="1" ht="16.5" customHeight="1">
      <c r="A235" s="39"/>
      <c r="B235" s="40"/>
      <c r="C235" s="202" t="s">
        <v>316</v>
      </c>
      <c r="D235" s="202" t="s">
        <v>133</v>
      </c>
      <c r="E235" s="203" t="s">
        <v>317</v>
      </c>
      <c r="F235" s="204" t="s">
        <v>318</v>
      </c>
      <c r="G235" s="205" t="s">
        <v>241</v>
      </c>
      <c r="H235" s="206">
        <v>306.52499999999998</v>
      </c>
      <c r="I235" s="207"/>
      <c r="J235" s="208">
        <f>ROUND(I235*H235,2)</f>
        <v>0</v>
      </c>
      <c r="K235" s="209"/>
      <c r="L235" s="45"/>
      <c r="M235" s="210" t="s">
        <v>19</v>
      </c>
      <c r="N235" s="211" t="s">
        <v>45</v>
      </c>
      <c r="O235" s="85"/>
      <c r="P235" s="212">
        <f>O235*H235</f>
        <v>0</v>
      </c>
      <c r="Q235" s="212">
        <v>0.0015</v>
      </c>
      <c r="R235" s="212">
        <f>Q235*H235</f>
        <v>0.45978749999999996</v>
      </c>
      <c r="S235" s="212">
        <v>0</v>
      </c>
      <c r="T235" s="213">
        <f>S235*H235</f>
        <v>0</v>
      </c>
      <c r="U235" s="39"/>
      <c r="V235" s="39"/>
      <c r="W235" s="39"/>
      <c r="X235" s="39"/>
      <c r="Y235" s="39"/>
      <c r="Z235" s="39"/>
      <c r="AA235" s="39"/>
      <c r="AB235" s="39"/>
      <c r="AC235" s="39"/>
      <c r="AD235" s="39"/>
      <c r="AE235" s="39"/>
      <c r="AR235" s="214" t="s">
        <v>137</v>
      </c>
      <c r="AT235" s="214" t="s">
        <v>133</v>
      </c>
      <c r="AU235" s="214" t="s">
        <v>153</v>
      </c>
      <c r="AY235" s="18" t="s">
        <v>131</v>
      </c>
      <c r="BE235" s="215">
        <f>IF(N235="základní",J235,0)</f>
        <v>0</v>
      </c>
      <c r="BF235" s="215">
        <f>IF(N235="snížená",J235,0)</f>
        <v>0</v>
      </c>
      <c r="BG235" s="215">
        <f>IF(N235="zákl. přenesená",J235,0)</f>
        <v>0</v>
      </c>
      <c r="BH235" s="215">
        <f>IF(N235="sníž. přenesená",J235,0)</f>
        <v>0</v>
      </c>
      <c r="BI235" s="215">
        <f>IF(N235="nulová",J235,0)</f>
        <v>0</v>
      </c>
      <c r="BJ235" s="18" t="s">
        <v>138</v>
      </c>
      <c r="BK235" s="215">
        <f>ROUND(I235*H235,2)</f>
        <v>0</v>
      </c>
      <c r="BL235" s="18" t="s">
        <v>137</v>
      </c>
      <c r="BM235" s="214" t="s">
        <v>319</v>
      </c>
    </row>
    <row r="236" s="2" customFormat="1">
      <c r="A236" s="39"/>
      <c r="B236" s="40"/>
      <c r="C236" s="41"/>
      <c r="D236" s="216" t="s">
        <v>140</v>
      </c>
      <c r="E236" s="41"/>
      <c r="F236" s="217" t="s">
        <v>320</v>
      </c>
      <c r="G236" s="41"/>
      <c r="H236" s="41"/>
      <c r="I236" s="218"/>
      <c r="J236" s="41"/>
      <c r="K236" s="41"/>
      <c r="L236" s="45"/>
      <c r="M236" s="219"/>
      <c r="N236" s="220"/>
      <c r="O236" s="85"/>
      <c r="P236" s="85"/>
      <c r="Q236" s="85"/>
      <c r="R236" s="85"/>
      <c r="S236" s="85"/>
      <c r="T236" s="86"/>
      <c r="U236" s="39"/>
      <c r="V236" s="39"/>
      <c r="W236" s="39"/>
      <c r="X236" s="39"/>
      <c r="Y236" s="39"/>
      <c r="Z236" s="39"/>
      <c r="AA236" s="39"/>
      <c r="AB236" s="39"/>
      <c r="AC236" s="39"/>
      <c r="AD236" s="39"/>
      <c r="AE236" s="39"/>
      <c r="AT236" s="18" t="s">
        <v>140</v>
      </c>
      <c r="AU236" s="18" t="s">
        <v>153</v>
      </c>
    </row>
    <row r="237" s="13" customFormat="1">
      <c r="A237" s="13"/>
      <c r="B237" s="221"/>
      <c r="C237" s="222"/>
      <c r="D237" s="216" t="s">
        <v>142</v>
      </c>
      <c r="E237" s="223" t="s">
        <v>19</v>
      </c>
      <c r="F237" s="224" t="s">
        <v>321</v>
      </c>
      <c r="G237" s="222"/>
      <c r="H237" s="223" t="s">
        <v>19</v>
      </c>
      <c r="I237" s="225"/>
      <c r="J237" s="222"/>
      <c r="K237" s="222"/>
      <c r="L237" s="226"/>
      <c r="M237" s="227"/>
      <c r="N237" s="228"/>
      <c r="O237" s="228"/>
      <c r="P237" s="228"/>
      <c r="Q237" s="228"/>
      <c r="R237" s="228"/>
      <c r="S237" s="228"/>
      <c r="T237" s="229"/>
      <c r="U237" s="13"/>
      <c r="V237" s="13"/>
      <c r="W237" s="13"/>
      <c r="X237" s="13"/>
      <c r="Y237" s="13"/>
      <c r="Z237" s="13"/>
      <c r="AA237" s="13"/>
      <c r="AB237" s="13"/>
      <c r="AC237" s="13"/>
      <c r="AD237" s="13"/>
      <c r="AE237" s="13"/>
      <c r="AT237" s="230" t="s">
        <v>142</v>
      </c>
      <c r="AU237" s="230" t="s">
        <v>153</v>
      </c>
      <c r="AV237" s="13" t="s">
        <v>81</v>
      </c>
      <c r="AW237" s="13" t="s">
        <v>35</v>
      </c>
      <c r="AX237" s="13" t="s">
        <v>73</v>
      </c>
      <c r="AY237" s="230" t="s">
        <v>131</v>
      </c>
    </row>
    <row r="238" s="14" customFormat="1">
      <c r="A238" s="14"/>
      <c r="B238" s="231"/>
      <c r="C238" s="232"/>
      <c r="D238" s="216" t="s">
        <v>142</v>
      </c>
      <c r="E238" s="233" t="s">
        <v>19</v>
      </c>
      <c r="F238" s="234" t="s">
        <v>294</v>
      </c>
      <c r="G238" s="232"/>
      <c r="H238" s="235">
        <v>19.600000000000001</v>
      </c>
      <c r="I238" s="236"/>
      <c r="J238" s="232"/>
      <c r="K238" s="232"/>
      <c r="L238" s="237"/>
      <c r="M238" s="238"/>
      <c r="N238" s="239"/>
      <c r="O238" s="239"/>
      <c r="P238" s="239"/>
      <c r="Q238" s="239"/>
      <c r="R238" s="239"/>
      <c r="S238" s="239"/>
      <c r="T238" s="240"/>
      <c r="U238" s="14"/>
      <c r="V238" s="14"/>
      <c r="W238" s="14"/>
      <c r="X238" s="14"/>
      <c r="Y238" s="14"/>
      <c r="Z238" s="14"/>
      <c r="AA238" s="14"/>
      <c r="AB238" s="14"/>
      <c r="AC238" s="14"/>
      <c r="AD238" s="14"/>
      <c r="AE238" s="14"/>
      <c r="AT238" s="241" t="s">
        <v>142</v>
      </c>
      <c r="AU238" s="241" t="s">
        <v>153</v>
      </c>
      <c r="AV238" s="14" t="s">
        <v>138</v>
      </c>
      <c r="AW238" s="14" t="s">
        <v>35</v>
      </c>
      <c r="AX238" s="14" t="s">
        <v>73</v>
      </c>
      <c r="AY238" s="241" t="s">
        <v>131</v>
      </c>
    </row>
    <row r="239" s="14" customFormat="1">
      <c r="A239" s="14"/>
      <c r="B239" s="231"/>
      <c r="C239" s="232"/>
      <c r="D239" s="216" t="s">
        <v>142</v>
      </c>
      <c r="E239" s="233" t="s">
        <v>19</v>
      </c>
      <c r="F239" s="234" t="s">
        <v>295</v>
      </c>
      <c r="G239" s="232"/>
      <c r="H239" s="235">
        <v>55</v>
      </c>
      <c r="I239" s="236"/>
      <c r="J239" s="232"/>
      <c r="K239" s="232"/>
      <c r="L239" s="237"/>
      <c r="M239" s="238"/>
      <c r="N239" s="239"/>
      <c r="O239" s="239"/>
      <c r="P239" s="239"/>
      <c r="Q239" s="239"/>
      <c r="R239" s="239"/>
      <c r="S239" s="239"/>
      <c r="T239" s="240"/>
      <c r="U239" s="14"/>
      <c r="V239" s="14"/>
      <c r="W239" s="14"/>
      <c r="X239" s="14"/>
      <c r="Y239" s="14"/>
      <c r="Z239" s="14"/>
      <c r="AA239" s="14"/>
      <c r="AB239" s="14"/>
      <c r="AC239" s="14"/>
      <c r="AD239" s="14"/>
      <c r="AE239" s="14"/>
      <c r="AT239" s="241" t="s">
        <v>142</v>
      </c>
      <c r="AU239" s="241" t="s">
        <v>153</v>
      </c>
      <c r="AV239" s="14" t="s">
        <v>138</v>
      </c>
      <c r="AW239" s="14" t="s">
        <v>35</v>
      </c>
      <c r="AX239" s="14" t="s">
        <v>73</v>
      </c>
      <c r="AY239" s="241" t="s">
        <v>131</v>
      </c>
    </row>
    <row r="240" s="13" customFormat="1">
      <c r="A240" s="13"/>
      <c r="B240" s="221"/>
      <c r="C240" s="222"/>
      <c r="D240" s="216" t="s">
        <v>142</v>
      </c>
      <c r="E240" s="223" t="s">
        <v>19</v>
      </c>
      <c r="F240" s="224" t="s">
        <v>278</v>
      </c>
      <c r="G240" s="222"/>
      <c r="H240" s="223" t="s">
        <v>19</v>
      </c>
      <c r="I240" s="225"/>
      <c r="J240" s="222"/>
      <c r="K240" s="222"/>
      <c r="L240" s="226"/>
      <c r="M240" s="227"/>
      <c r="N240" s="228"/>
      <c r="O240" s="228"/>
      <c r="P240" s="228"/>
      <c r="Q240" s="228"/>
      <c r="R240" s="228"/>
      <c r="S240" s="228"/>
      <c r="T240" s="229"/>
      <c r="U240" s="13"/>
      <c r="V240" s="13"/>
      <c r="W240" s="13"/>
      <c r="X240" s="13"/>
      <c r="Y240" s="13"/>
      <c r="Z240" s="13"/>
      <c r="AA240" s="13"/>
      <c r="AB240" s="13"/>
      <c r="AC240" s="13"/>
      <c r="AD240" s="13"/>
      <c r="AE240" s="13"/>
      <c r="AT240" s="230" t="s">
        <v>142</v>
      </c>
      <c r="AU240" s="230" t="s">
        <v>153</v>
      </c>
      <c r="AV240" s="13" t="s">
        <v>81</v>
      </c>
      <c r="AW240" s="13" t="s">
        <v>35</v>
      </c>
      <c r="AX240" s="13" t="s">
        <v>73</v>
      </c>
      <c r="AY240" s="230" t="s">
        <v>131</v>
      </c>
    </row>
    <row r="241" s="14" customFormat="1">
      <c r="A241" s="14"/>
      <c r="B241" s="231"/>
      <c r="C241" s="232"/>
      <c r="D241" s="216" t="s">
        <v>142</v>
      </c>
      <c r="E241" s="233" t="s">
        <v>19</v>
      </c>
      <c r="F241" s="234" t="s">
        <v>296</v>
      </c>
      <c r="G241" s="232"/>
      <c r="H241" s="235">
        <v>5.0250000000000004</v>
      </c>
      <c r="I241" s="236"/>
      <c r="J241" s="232"/>
      <c r="K241" s="232"/>
      <c r="L241" s="237"/>
      <c r="M241" s="238"/>
      <c r="N241" s="239"/>
      <c r="O241" s="239"/>
      <c r="P241" s="239"/>
      <c r="Q241" s="239"/>
      <c r="R241" s="239"/>
      <c r="S241" s="239"/>
      <c r="T241" s="240"/>
      <c r="U241" s="14"/>
      <c r="V241" s="14"/>
      <c r="W241" s="14"/>
      <c r="X241" s="14"/>
      <c r="Y241" s="14"/>
      <c r="Z241" s="14"/>
      <c r="AA241" s="14"/>
      <c r="AB241" s="14"/>
      <c r="AC241" s="14"/>
      <c r="AD241" s="14"/>
      <c r="AE241" s="14"/>
      <c r="AT241" s="241" t="s">
        <v>142</v>
      </c>
      <c r="AU241" s="241" t="s">
        <v>153</v>
      </c>
      <c r="AV241" s="14" t="s">
        <v>138</v>
      </c>
      <c r="AW241" s="14" t="s">
        <v>35</v>
      </c>
      <c r="AX241" s="14" t="s">
        <v>73</v>
      </c>
      <c r="AY241" s="241" t="s">
        <v>131</v>
      </c>
    </row>
    <row r="242" s="14" customFormat="1">
      <c r="A242" s="14"/>
      <c r="B242" s="231"/>
      <c r="C242" s="232"/>
      <c r="D242" s="216" t="s">
        <v>142</v>
      </c>
      <c r="E242" s="233" t="s">
        <v>19</v>
      </c>
      <c r="F242" s="234" t="s">
        <v>297</v>
      </c>
      <c r="G242" s="232"/>
      <c r="H242" s="235">
        <v>11.5</v>
      </c>
      <c r="I242" s="236"/>
      <c r="J242" s="232"/>
      <c r="K242" s="232"/>
      <c r="L242" s="237"/>
      <c r="M242" s="238"/>
      <c r="N242" s="239"/>
      <c r="O242" s="239"/>
      <c r="P242" s="239"/>
      <c r="Q242" s="239"/>
      <c r="R242" s="239"/>
      <c r="S242" s="239"/>
      <c r="T242" s="240"/>
      <c r="U242" s="14"/>
      <c r="V242" s="14"/>
      <c r="W242" s="14"/>
      <c r="X242" s="14"/>
      <c r="Y242" s="14"/>
      <c r="Z242" s="14"/>
      <c r="AA242" s="14"/>
      <c r="AB242" s="14"/>
      <c r="AC242" s="14"/>
      <c r="AD242" s="14"/>
      <c r="AE242" s="14"/>
      <c r="AT242" s="241" t="s">
        <v>142</v>
      </c>
      <c r="AU242" s="241" t="s">
        <v>153</v>
      </c>
      <c r="AV242" s="14" t="s">
        <v>138</v>
      </c>
      <c r="AW242" s="14" t="s">
        <v>35</v>
      </c>
      <c r="AX242" s="14" t="s">
        <v>73</v>
      </c>
      <c r="AY242" s="241" t="s">
        <v>131</v>
      </c>
    </row>
    <row r="243" s="13" customFormat="1">
      <c r="A243" s="13"/>
      <c r="B243" s="221"/>
      <c r="C243" s="222"/>
      <c r="D243" s="216" t="s">
        <v>142</v>
      </c>
      <c r="E243" s="223" t="s">
        <v>19</v>
      </c>
      <c r="F243" s="224" t="s">
        <v>322</v>
      </c>
      <c r="G243" s="222"/>
      <c r="H243" s="223" t="s">
        <v>19</v>
      </c>
      <c r="I243" s="225"/>
      <c r="J243" s="222"/>
      <c r="K243" s="222"/>
      <c r="L243" s="226"/>
      <c r="M243" s="227"/>
      <c r="N243" s="228"/>
      <c r="O243" s="228"/>
      <c r="P243" s="228"/>
      <c r="Q243" s="228"/>
      <c r="R243" s="228"/>
      <c r="S243" s="228"/>
      <c r="T243" s="229"/>
      <c r="U243" s="13"/>
      <c r="V243" s="13"/>
      <c r="W243" s="13"/>
      <c r="X243" s="13"/>
      <c r="Y243" s="13"/>
      <c r="Z243" s="13"/>
      <c r="AA243" s="13"/>
      <c r="AB243" s="13"/>
      <c r="AC243" s="13"/>
      <c r="AD243" s="13"/>
      <c r="AE243" s="13"/>
      <c r="AT243" s="230" t="s">
        <v>142</v>
      </c>
      <c r="AU243" s="230" t="s">
        <v>153</v>
      </c>
      <c r="AV243" s="13" t="s">
        <v>81</v>
      </c>
      <c r="AW243" s="13" t="s">
        <v>35</v>
      </c>
      <c r="AX243" s="13" t="s">
        <v>73</v>
      </c>
      <c r="AY243" s="230" t="s">
        <v>131</v>
      </c>
    </row>
    <row r="244" s="14" customFormat="1">
      <c r="A244" s="14"/>
      <c r="B244" s="231"/>
      <c r="C244" s="232"/>
      <c r="D244" s="216" t="s">
        <v>142</v>
      </c>
      <c r="E244" s="233" t="s">
        <v>19</v>
      </c>
      <c r="F244" s="234" t="s">
        <v>323</v>
      </c>
      <c r="G244" s="232"/>
      <c r="H244" s="235">
        <v>43.200000000000003</v>
      </c>
      <c r="I244" s="236"/>
      <c r="J244" s="232"/>
      <c r="K244" s="232"/>
      <c r="L244" s="237"/>
      <c r="M244" s="238"/>
      <c r="N244" s="239"/>
      <c r="O244" s="239"/>
      <c r="P244" s="239"/>
      <c r="Q244" s="239"/>
      <c r="R244" s="239"/>
      <c r="S244" s="239"/>
      <c r="T244" s="240"/>
      <c r="U244" s="14"/>
      <c r="V244" s="14"/>
      <c r="W244" s="14"/>
      <c r="X244" s="14"/>
      <c r="Y244" s="14"/>
      <c r="Z244" s="14"/>
      <c r="AA244" s="14"/>
      <c r="AB244" s="14"/>
      <c r="AC244" s="14"/>
      <c r="AD244" s="14"/>
      <c r="AE244" s="14"/>
      <c r="AT244" s="241" t="s">
        <v>142</v>
      </c>
      <c r="AU244" s="241" t="s">
        <v>153</v>
      </c>
      <c r="AV244" s="14" t="s">
        <v>138</v>
      </c>
      <c r="AW244" s="14" t="s">
        <v>35</v>
      </c>
      <c r="AX244" s="14" t="s">
        <v>73</v>
      </c>
      <c r="AY244" s="241" t="s">
        <v>131</v>
      </c>
    </row>
    <row r="245" s="14" customFormat="1">
      <c r="A245" s="14"/>
      <c r="B245" s="231"/>
      <c r="C245" s="232"/>
      <c r="D245" s="216" t="s">
        <v>142</v>
      </c>
      <c r="E245" s="233" t="s">
        <v>19</v>
      </c>
      <c r="F245" s="234" t="s">
        <v>324</v>
      </c>
      <c r="G245" s="232"/>
      <c r="H245" s="235">
        <v>85.200000000000003</v>
      </c>
      <c r="I245" s="236"/>
      <c r="J245" s="232"/>
      <c r="K245" s="232"/>
      <c r="L245" s="237"/>
      <c r="M245" s="238"/>
      <c r="N245" s="239"/>
      <c r="O245" s="239"/>
      <c r="P245" s="239"/>
      <c r="Q245" s="239"/>
      <c r="R245" s="239"/>
      <c r="S245" s="239"/>
      <c r="T245" s="240"/>
      <c r="U245" s="14"/>
      <c r="V245" s="14"/>
      <c r="W245" s="14"/>
      <c r="X245" s="14"/>
      <c r="Y245" s="14"/>
      <c r="Z245" s="14"/>
      <c r="AA245" s="14"/>
      <c r="AB245" s="14"/>
      <c r="AC245" s="14"/>
      <c r="AD245" s="14"/>
      <c r="AE245" s="14"/>
      <c r="AT245" s="241" t="s">
        <v>142</v>
      </c>
      <c r="AU245" s="241" t="s">
        <v>153</v>
      </c>
      <c r="AV245" s="14" t="s">
        <v>138</v>
      </c>
      <c r="AW245" s="14" t="s">
        <v>35</v>
      </c>
      <c r="AX245" s="14" t="s">
        <v>73</v>
      </c>
      <c r="AY245" s="241" t="s">
        <v>131</v>
      </c>
    </row>
    <row r="246" s="14" customFormat="1">
      <c r="A246" s="14"/>
      <c r="B246" s="231"/>
      <c r="C246" s="232"/>
      <c r="D246" s="216" t="s">
        <v>142</v>
      </c>
      <c r="E246" s="233" t="s">
        <v>19</v>
      </c>
      <c r="F246" s="234" t="s">
        <v>325</v>
      </c>
      <c r="G246" s="232"/>
      <c r="H246" s="235">
        <v>30.600000000000001</v>
      </c>
      <c r="I246" s="236"/>
      <c r="J246" s="232"/>
      <c r="K246" s="232"/>
      <c r="L246" s="237"/>
      <c r="M246" s="238"/>
      <c r="N246" s="239"/>
      <c r="O246" s="239"/>
      <c r="P246" s="239"/>
      <c r="Q246" s="239"/>
      <c r="R246" s="239"/>
      <c r="S246" s="239"/>
      <c r="T246" s="240"/>
      <c r="U246" s="14"/>
      <c r="V246" s="14"/>
      <c r="W246" s="14"/>
      <c r="X246" s="14"/>
      <c r="Y246" s="14"/>
      <c r="Z246" s="14"/>
      <c r="AA246" s="14"/>
      <c r="AB246" s="14"/>
      <c r="AC246" s="14"/>
      <c r="AD246" s="14"/>
      <c r="AE246" s="14"/>
      <c r="AT246" s="241" t="s">
        <v>142</v>
      </c>
      <c r="AU246" s="241" t="s">
        <v>153</v>
      </c>
      <c r="AV246" s="14" t="s">
        <v>138</v>
      </c>
      <c r="AW246" s="14" t="s">
        <v>35</v>
      </c>
      <c r="AX246" s="14" t="s">
        <v>73</v>
      </c>
      <c r="AY246" s="241" t="s">
        <v>131</v>
      </c>
    </row>
    <row r="247" s="13" customFormat="1">
      <c r="A247" s="13"/>
      <c r="B247" s="221"/>
      <c r="C247" s="222"/>
      <c r="D247" s="216" t="s">
        <v>142</v>
      </c>
      <c r="E247" s="223" t="s">
        <v>19</v>
      </c>
      <c r="F247" s="224" t="s">
        <v>326</v>
      </c>
      <c r="G247" s="222"/>
      <c r="H247" s="223" t="s">
        <v>19</v>
      </c>
      <c r="I247" s="225"/>
      <c r="J247" s="222"/>
      <c r="K247" s="222"/>
      <c r="L247" s="226"/>
      <c r="M247" s="227"/>
      <c r="N247" s="228"/>
      <c r="O247" s="228"/>
      <c r="P247" s="228"/>
      <c r="Q247" s="228"/>
      <c r="R247" s="228"/>
      <c r="S247" s="228"/>
      <c r="T247" s="229"/>
      <c r="U247" s="13"/>
      <c r="V247" s="13"/>
      <c r="W247" s="13"/>
      <c r="X247" s="13"/>
      <c r="Y247" s="13"/>
      <c r="Z247" s="13"/>
      <c r="AA247" s="13"/>
      <c r="AB247" s="13"/>
      <c r="AC247" s="13"/>
      <c r="AD247" s="13"/>
      <c r="AE247" s="13"/>
      <c r="AT247" s="230" t="s">
        <v>142</v>
      </c>
      <c r="AU247" s="230" t="s">
        <v>153</v>
      </c>
      <c r="AV247" s="13" t="s">
        <v>81</v>
      </c>
      <c r="AW247" s="13" t="s">
        <v>35</v>
      </c>
      <c r="AX247" s="13" t="s">
        <v>73</v>
      </c>
      <c r="AY247" s="230" t="s">
        <v>131</v>
      </c>
    </row>
    <row r="248" s="14" customFormat="1">
      <c r="A248" s="14"/>
      <c r="B248" s="231"/>
      <c r="C248" s="232"/>
      <c r="D248" s="216" t="s">
        <v>142</v>
      </c>
      <c r="E248" s="233" t="s">
        <v>19</v>
      </c>
      <c r="F248" s="234" t="s">
        <v>327</v>
      </c>
      <c r="G248" s="232"/>
      <c r="H248" s="235">
        <v>56.399999999999999</v>
      </c>
      <c r="I248" s="236"/>
      <c r="J248" s="232"/>
      <c r="K248" s="232"/>
      <c r="L248" s="237"/>
      <c r="M248" s="238"/>
      <c r="N248" s="239"/>
      <c r="O248" s="239"/>
      <c r="P248" s="239"/>
      <c r="Q248" s="239"/>
      <c r="R248" s="239"/>
      <c r="S248" s="239"/>
      <c r="T248" s="240"/>
      <c r="U248" s="14"/>
      <c r="V248" s="14"/>
      <c r="W248" s="14"/>
      <c r="X248" s="14"/>
      <c r="Y248" s="14"/>
      <c r="Z248" s="14"/>
      <c r="AA248" s="14"/>
      <c r="AB248" s="14"/>
      <c r="AC248" s="14"/>
      <c r="AD248" s="14"/>
      <c r="AE248" s="14"/>
      <c r="AT248" s="241" t="s">
        <v>142</v>
      </c>
      <c r="AU248" s="241" t="s">
        <v>153</v>
      </c>
      <c r="AV248" s="14" t="s">
        <v>138</v>
      </c>
      <c r="AW248" s="14" t="s">
        <v>35</v>
      </c>
      <c r="AX248" s="14" t="s">
        <v>73</v>
      </c>
      <c r="AY248" s="241" t="s">
        <v>131</v>
      </c>
    </row>
    <row r="249" s="15" customFormat="1">
      <c r="A249" s="15"/>
      <c r="B249" s="242"/>
      <c r="C249" s="243"/>
      <c r="D249" s="216" t="s">
        <v>142</v>
      </c>
      <c r="E249" s="244" t="s">
        <v>19</v>
      </c>
      <c r="F249" s="245" t="s">
        <v>148</v>
      </c>
      <c r="G249" s="243"/>
      <c r="H249" s="246">
        <v>306.52499999999998</v>
      </c>
      <c r="I249" s="247"/>
      <c r="J249" s="243"/>
      <c r="K249" s="243"/>
      <c r="L249" s="248"/>
      <c r="M249" s="249"/>
      <c r="N249" s="250"/>
      <c r="O249" s="250"/>
      <c r="P249" s="250"/>
      <c r="Q249" s="250"/>
      <c r="R249" s="250"/>
      <c r="S249" s="250"/>
      <c r="T249" s="251"/>
      <c r="U249" s="15"/>
      <c r="V249" s="15"/>
      <c r="W249" s="15"/>
      <c r="X249" s="15"/>
      <c r="Y249" s="15"/>
      <c r="Z249" s="15"/>
      <c r="AA249" s="15"/>
      <c r="AB249" s="15"/>
      <c r="AC249" s="15"/>
      <c r="AD249" s="15"/>
      <c r="AE249" s="15"/>
      <c r="AT249" s="252" t="s">
        <v>142</v>
      </c>
      <c r="AU249" s="252" t="s">
        <v>153</v>
      </c>
      <c r="AV249" s="15" t="s">
        <v>137</v>
      </c>
      <c r="AW249" s="15" t="s">
        <v>35</v>
      </c>
      <c r="AX249" s="15" t="s">
        <v>81</v>
      </c>
      <c r="AY249" s="252" t="s">
        <v>131</v>
      </c>
    </row>
    <row r="250" s="2" customFormat="1" ht="21.75" customHeight="1">
      <c r="A250" s="39"/>
      <c r="B250" s="40"/>
      <c r="C250" s="202" t="s">
        <v>328</v>
      </c>
      <c r="D250" s="202" t="s">
        <v>133</v>
      </c>
      <c r="E250" s="203" t="s">
        <v>329</v>
      </c>
      <c r="F250" s="204" t="s">
        <v>330</v>
      </c>
      <c r="G250" s="205" t="s">
        <v>136</v>
      </c>
      <c r="H250" s="206">
        <v>273.76499999999999</v>
      </c>
      <c r="I250" s="207"/>
      <c r="J250" s="208">
        <f>ROUND(I250*H250,2)</f>
        <v>0</v>
      </c>
      <c r="K250" s="209"/>
      <c r="L250" s="45"/>
      <c r="M250" s="210" t="s">
        <v>19</v>
      </c>
      <c r="N250" s="211" t="s">
        <v>45</v>
      </c>
      <c r="O250" s="85"/>
      <c r="P250" s="212">
        <f>O250*H250</f>
        <v>0</v>
      </c>
      <c r="Q250" s="212">
        <v>0.0043800000000000002</v>
      </c>
      <c r="R250" s="212">
        <f>Q250*H250</f>
        <v>1.1990907</v>
      </c>
      <c r="S250" s="212">
        <v>0</v>
      </c>
      <c r="T250" s="213">
        <f>S250*H250</f>
        <v>0</v>
      </c>
      <c r="U250" s="39"/>
      <c r="V250" s="39"/>
      <c r="W250" s="39"/>
      <c r="X250" s="39"/>
      <c r="Y250" s="39"/>
      <c r="Z250" s="39"/>
      <c r="AA250" s="39"/>
      <c r="AB250" s="39"/>
      <c r="AC250" s="39"/>
      <c r="AD250" s="39"/>
      <c r="AE250" s="39"/>
      <c r="AR250" s="214" t="s">
        <v>137</v>
      </c>
      <c r="AT250" s="214" t="s">
        <v>133</v>
      </c>
      <c r="AU250" s="214" t="s">
        <v>153</v>
      </c>
      <c r="AY250" s="18" t="s">
        <v>131</v>
      </c>
      <c r="BE250" s="215">
        <f>IF(N250="základní",J250,0)</f>
        <v>0</v>
      </c>
      <c r="BF250" s="215">
        <f>IF(N250="snížená",J250,0)</f>
        <v>0</v>
      </c>
      <c r="BG250" s="215">
        <f>IF(N250="zákl. přenesená",J250,0)</f>
        <v>0</v>
      </c>
      <c r="BH250" s="215">
        <f>IF(N250="sníž. přenesená",J250,0)</f>
        <v>0</v>
      </c>
      <c r="BI250" s="215">
        <f>IF(N250="nulová",J250,0)</f>
        <v>0</v>
      </c>
      <c r="BJ250" s="18" t="s">
        <v>138</v>
      </c>
      <c r="BK250" s="215">
        <f>ROUND(I250*H250,2)</f>
        <v>0</v>
      </c>
      <c r="BL250" s="18" t="s">
        <v>137</v>
      </c>
      <c r="BM250" s="214" t="s">
        <v>331</v>
      </c>
    </row>
    <row r="251" s="2" customFormat="1">
      <c r="A251" s="39"/>
      <c r="B251" s="40"/>
      <c r="C251" s="41"/>
      <c r="D251" s="216" t="s">
        <v>140</v>
      </c>
      <c r="E251" s="41"/>
      <c r="F251" s="217" t="s">
        <v>332</v>
      </c>
      <c r="G251" s="41"/>
      <c r="H251" s="41"/>
      <c r="I251" s="218"/>
      <c r="J251" s="41"/>
      <c r="K251" s="41"/>
      <c r="L251" s="45"/>
      <c r="M251" s="219"/>
      <c r="N251" s="220"/>
      <c r="O251" s="85"/>
      <c r="P251" s="85"/>
      <c r="Q251" s="85"/>
      <c r="R251" s="85"/>
      <c r="S251" s="85"/>
      <c r="T251" s="86"/>
      <c r="U251" s="39"/>
      <c r="V251" s="39"/>
      <c r="W251" s="39"/>
      <c r="X251" s="39"/>
      <c r="Y251" s="39"/>
      <c r="Z251" s="39"/>
      <c r="AA251" s="39"/>
      <c r="AB251" s="39"/>
      <c r="AC251" s="39"/>
      <c r="AD251" s="39"/>
      <c r="AE251" s="39"/>
      <c r="AT251" s="18" t="s">
        <v>140</v>
      </c>
      <c r="AU251" s="18" t="s">
        <v>153</v>
      </c>
    </row>
    <row r="252" s="13" customFormat="1">
      <c r="A252" s="13"/>
      <c r="B252" s="221"/>
      <c r="C252" s="222"/>
      <c r="D252" s="216" t="s">
        <v>142</v>
      </c>
      <c r="E252" s="223" t="s">
        <v>19</v>
      </c>
      <c r="F252" s="224" t="s">
        <v>333</v>
      </c>
      <c r="G252" s="222"/>
      <c r="H252" s="223" t="s">
        <v>19</v>
      </c>
      <c r="I252" s="225"/>
      <c r="J252" s="222"/>
      <c r="K252" s="222"/>
      <c r="L252" s="226"/>
      <c r="M252" s="227"/>
      <c r="N252" s="228"/>
      <c r="O252" s="228"/>
      <c r="P252" s="228"/>
      <c r="Q252" s="228"/>
      <c r="R252" s="228"/>
      <c r="S252" s="228"/>
      <c r="T252" s="229"/>
      <c r="U252" s="13"/>
      <c r="V252" s="13"/>
      <c r="W252" s="13"/>
      <c r="X252" s="13"/>
      <c r="Y252" s="13"/>
      <c r="Z252" s="13"/>
      <c r="AA252" s="13"/>
      <c r="AB252" s="13"/>
      <c r="AC252" s="13"/>
      <c r="AD252" s="13"/>
      <c r="AE252" s="13"/>
      <c r="AT252" s="230" t="s">
        <v>142</v>
      </c>
      <c r="AU252" s="230" t="s">
        <v>153</v>
      </c>
      <c r="AV252" s="13" t="s">
        <v>81</v>
      </c>
      <c r="AW252" s="13" t="s">
        <v>35</v>
      </c>
      <c r="AX252" s="13" t="s">
        <v>73</v>
      </c>
      <c r="AY252" s="230" t="s">
        <v>131</v>
      </c>
    </row>
    <row r="253" s="14" customFormat="1">
      <c r="A253" s="14"/>
      <c r="B253" s="231"/>
      <c r="C253" s="232"/>
      <c r="D253" s="216" t="s">
        <v>142</v>
      </c>
      <c r="E253" s="233" t="s">
        <v>19</v>
      </c>
      <c r="F253" s="234" t="s">
        <v>334</v>
      </c>
      <c r="G253" s="232"/>
      <c r="H253" s="235">
        <v>284.08499999999998</v>
      </c>
      <c r="I253" s="236"/>
      <c r="J253" s="232"/>
      <c r="K253" s="232"/>
      <c r="L253" s="237"/>
      <c r="M253" s="238"/>
      <c r="N253" s="239"/>
      <c r="O253" s="239"/>
      <c r="P253" s="239"/>
      <c r="Q253" s="239"/>
      <c r="R253" s="239"/>
      <c r="S253" s="239"/>
      <c r="T253" s="240"/>
      <c r="U253" s="14"/>
      <c r="V253" s="14"/>
      <c r="W253" s="14"/>
      <c r="X253" s="14"/>
      <c r="Y253" s="14"/>
      <c r="Z253" s="14"/>
      <c r="AA253" s="14"/>
      <c r="AB253" s="14"/>
      <c r="AC253" s="14"/>
      <c r="AD253" s="14"/>
      <c r="AE253" s="14"/>
      <c r="AT253" s="241" t="s">
        <v>142</v>
      </c>
      <c r="AU253" s="241" t="s">
        <v>153</v>
      </c>
      <c r="AV253" s="14" t="s">
        <v>138</v>
      </c>
      <c r="AW253" s="14" t="s">
        <v>35</v>
      </c>
      <c r="AX253" s="14" t="s">
        <v>73</v>
      </c>
      <c r="AY253" s="241" t="s">
        <v>131</v>
      </c>
    </row>
    <row r="254" s="14" customFormat="1">
      <c r="A254" s="14"/>
      <c r="B254" s="231"/>
      <c r="C254" s="232"/>
      <c r="D254" s="216" t="s">
        <v>142</v>
      </c>
      <c r="E254" s="233" t="s">
        <v>19</v>
      </c>
      <c r="F254" s="234" t="s">
        <v>335</v>
      </c>
      <c r="G254" s="232"/>
      <c r="H254" s="235">
        <v>-10.32</v>
      </c>
      <c r="I254" s="236"/>
      <c r="J254" s="232"/>
      <c r="K254" s="232"/>
      <c r="L254" s="237"/>
      <c r="M254" s="238"/>
      <c r="N254" s="239"/>
      <c r="O254" s="239"/>
      <c r="P254" s="239"/>
      <c r="Q254" s="239"/>
      <c r="R254" s="239"/>
      <c r="S254" s="239"/>
      <c r="T254" s="240"/>
      <c r="U254" s="14"/>
      <c r="V254" s="14"/>
      <c r="W254" s="14"/>
      <c r="X254" s="14"/>
      <c r="Y254" s="14"/>
      <c r="Z254" s="14"/>
      <c r="AA254" s="14"/>
      <c r="AB254" s="14"/>
      <c r="AC254" s="14"/>
      <c r="AD254" s="14"/>
      <c r="AE254" s="14"/>
      <c r="AT254" s="241" t="s">
        <v>142</v>
      </c>
      <c r="AU254" s="241" t="s">
        <v>153</v>
      </c>
      <c r="AV254" s="14" t="s">
        <v>138</v>
      </c>
      <c r="AW254" s="14" t="s">
        <v>35</v>
      </c>
      <c r="AX254" s="14" t="s">
        <v>73</v>
      </c>
      <c r="AY254" s="241" t="s">
        <v>131</v>
      </c>
    </row>
    <row r="255" s="15" customFormat="1">
      <c r="A255" s="15"/>
      <c r="B255" s="242"/>
      <c r="C255" s="243"/>
      <c r="D255" s="216" t="s">
        <v>142</v>
      </c>
      <c r="E255" s="244" t="s">
        <v>19</v>
      </c>
      <c r="F255" s="245" t="s">
        <v>148</v>
      </c>
      <c r="G255" s="243"/>
      <c r="H255" s="246">
        <v>273.76499999999999</v>
      </c>
      <c r="I255" s="247"/>
      <c r="J255" s="243"/>
      <c r="K255" s="243"/>
      <c r="L255" s="248"/>
      <c r="M255" s="249"/>
      <c r="N255" s="250"/>
      <c r="O255" s="250"/>
      <c r="P255" s="250"/>
      <c r="Q255" s="250"/>
      <c r="R255" s="250"/>
      <c r="S255" s="250"/>
      <c r="T255" s="251"/>
      <c r="U255" s="15"/>
      <c r="V255" s="15"/>
      <c r="W255" s="15"/>
      <c r="X255" s="15"/>
      <c r="Y255" s="15"/>
      <c r="Z255" s="15"/>
      <c r="AA255" s="15"/>
      <c r="AB255" s="15"/>
      <c r="AC255" s="15"/>
      <c r="AD255" s="15"/>
      <c r="AE255" s="15"/>
      <c r="AT255" s="252" t="s">
        <v>142</v>
      </c>
      <c r="AU255" s="252" t="s">
        <v>153</v>
      </c>
      <c r="AV255" s="15" t="s">
        <v>137</v>
      </c>
      <c r="AW255" s="15" t="s">
        <v>35</v>
      </c>
      <c r="AX255" s="15" t="s">
        <v>81</v>
      </c>
      <c r="AY255" s="252" t="s">
        <v>131</v>
      </c>
    </row>
    <row r="256" s="2" customFormat="1" ht="21.75" customHeight="1">
      <c r="A256" s="39"/>
      <c r="B256" s="40"/>
      <c r="C256" s="202" t="s">
        <v>336</v>
      </c>
      <c r="D256" s="202" t="s">
        <v>133</v>
      </c>
      <c r="E256" s="203" t="s">
        <v>337</v>
      </c>
      <c r="F256" s="204" t="s">
        <v>338</v>
      </c>
      <c r="G256" s="205" t="s">
        <v>136</v>
      </c>
      <c r="H256" s="206">
        <v>273.76499999999999</v>
      </c>
      <c r="I256" s="207"/>
      <c r="J256" s="208">
        <f>ROUND(I256*H256,2)</f>
        <v>0</v>
      </c>
      <c r="K256" s="209"/>
      <c r="L256" s="45"/>
      <c r="M256" s="210" t="s">
        <v>19</v>
      </c>
      <c r="N256" s="211" t="s">
        <v>45</v>
      </c>
      <c r="O256" s="85"/>
      <c r="P256" s="212">
        <f>O256*H256</f>
        <v>0</v>
      </c>
      <c r="Q256" s="212">
        <v>0.0147</v>
      </c>
      <c r="R256" s="212">
        <f>Q256*H256</f>
        <v>4.0243454999999999</v>
      </c>
      <c r="S256" s="212">
        <v>0</v>
      </c>
      <c r="T256" s="213">
        <f>S256*H256</f>
        <v>0</v>
      </c>
      <c r="U256" s="39"/>
      <c r="V256" s="39"/>
      <c r="W256" s="39"/>
      <c r="X256" s="39"/>
      <c r="Y256" s="39"/>
      <c r="Z256" s="39"/>
      <c r="AA256" s="39"/>
      <c r="AB256" s="39"/>
      <c r="AC256" s="39"/>
      <c r="AD256" s="39"/>
      <c r="AE256" s="39"/>
      <c r="AR256" s="214" t="s">
        <v>137</v>
      </c>
      <c r="AT256" s="214" t="s">
        <v>133</v>
      </c>
      <c r="AU256" s="214" t="s">
        <v>153</v>
      </c>
      <c r="AY256" s="18" t="s">
        <v>131</v>
      </c>
      <c r="BE256" s="215">
        <f>IF(N256="základní",J256,0)</f>
        <v>0</v>
      </c>
      <c r="BF256" s="215">
        <f>IF(N256="snížená",J256,0)</f>
        <v>0</v>
      </c>
      <c r="BG256" s="215">
        <f>IF(N256="zákl. přenesená",J256,0)</f>
        <v>0</v>
      </c>
      <c r="BH256" s="215">
        <f>IF(N256="sníž. přenesená",J256,0)</f>
        <v>0</v>
      </c>
      <c r="BI256" s="215">
        <f>IF(N256="nulová",J256,0)</f>
        <v>0</v>
      </c>
      <c r="BJ256" s="18" t="s">
        <v>138</v>
      </c>
      <c r="BK256" s="215">
        <f>ROUND(I256*H256,2)</f>
        <v>0</v>
      </c>
      <c r="BL256" s="18" t="s">
        <v>137</v>
      </c>
      <c r="BM256" s="214" t="s">
        <v>339</v>
      </c>
    </row>
    <row r="257" s="2" customFormat="1">
      <c r="A257" s="39"/>
      <c r="B257" s="40"/>
      <c r="C257" s="41"/>
      <c r="D257" s="216" t="s">
        <v>140</v>
      </c>
      <c r="E257" s="41"/>
      <c r="F257" s="217" t="s">
        <v>340</v>
      </c>
      <c r="G257" s="41"/>
      <c r="H257" s="41"/>
      <c r="I257" s="218"/>
      <c r="J257" s="41"/>
      <c r="K257" s="41"/>
      <c r="L257" s="45"/>
      <c r="M257" s="219"/>
      <c r="N257" s="220"/>
      <c r="O257" s="85"/>
      <c r="P257" s="85"/>
      <c r="Q257" s="85"/>
      <c r="R257" s="85"/>
      <c r="S257" s="85"/>
      <c r="T257" s="86"/>
      <c r="U257" s="39"/>
      <c r="V257" s="39"/>
      <c r="W257" s="39"/>
      <c r="X257" s="39"/>
      <c r="Y257" s="39"/>
      <c r="Z257" s="39"/>
      <c r="AA257" s="39"/>
      <c r="AB257" s="39"/>
      <c r="AC257" s="39"/>
      <c r="AD257" s="39"/>
      <c r="AE257" s="39"/>
      <c r="AT257" s="18" t="s">
        <v>140</v>
      </c>
      <c r="AU257" s="18" t="s">
        <v>153</v>
      </c>
    </row>
    <row r="258" s="13" customFormat="1">
      <c r="A258" s="13"/>
      <c r="B258" s="221"/>
      <c r="C258" s="222"/>
      <c r="D258" s="216" t="s">
        <v>142</v>
      </c>
      <c r="E258" s="223" t="s">
        <v>19</v>
      </c>
      <c r="F258" s="224" t="s">
        <v>333</v>
      </c>
      <c r="G258" s="222"/>
      <c r="H258" s="223" t="s">
        <v>19</v>
      </c>
      <c r="I258" s="225"/>
      <c r="J258" s="222"/>
      <c r="K258" s="222"/>
      <c r="L258" s="226"/>
      <c r="M258" s="227"/>
      <c r="N258" s="228"/>
      <c r="O258" s="228"/>
      <c r="P258" s="228"/>
      <c r="Q258" s="228"/>
      <c r="R258" s="228"/>
      <c r="S258" s="228"/>
      <c r="T258" s="229"/>
      <c r="U258" s="13"/>
      <c r="V258" s="13"/>
      <c r="W258" s="13"/>
      <c r="X258" s="13"/>
      <c r="Y258" s="13"/>
      <c r="Z258" s="13"/>
      <c r="AA258" s="13"/>
      <c r="AB258" s="13"/>
      <c r="AC258" s="13"/>
      <c r="AD258" s="13"/>
      <c r="AE258" s="13"/>
      <c r="AT258" s="230" t="s">
        <v>142</v>
      </c>
      <c r="AU258" s="230" t="s">
        <v>153</v>
      </c>
      <c r="AV258" s="13" t="s">
        <v>81</v>
      </c>
      <c r="AW258" s="13" t="s">
        <v>35</v>
      </c>
      <c r="AX258" s="13" t="s">
        <v>73</v>
      </c>
      <c r="AY258" s="230" t="s">
        <v>131</v>
      </c>
    </row>
    <row r="259" s="14" customFormat="1">
      <c r="A259" s="14"/>
      <c r="B259" s="231"/>
      <c r="C259" s="232"/>
      <c r="D259" s="216" t="s">
        <v>142</v>
      </c>
      <c r="E259" s="233" t="s">
        <v>19</v>
      </c>
      <c r="F259" s="234" t="s">
        <v>341</v>
      </c>
      <c r="G259" s="232"/>
      <c r="H259" s="235">
        <v>273.76499999999999</v>
      </c>
      <c r="I259" s="236"/>
      <c r="J259" s="232"/>
      <c r="K259" s="232"/>
      <c r="L259" s="237"/>
      <c r="M259" s="238"/>
      <c r="N259" s="239"/>
      <c r="O259" s="239"/>
      <c r="P259" s="239"/>
      <c r="Q259" s="239"/>
      <c r="R259" s="239"/>
      <c r="S259" s="239"/>
      <c r="T259" s="240"/>
      <c r="U259" s="14"/>
      <c r="V259" s="14"/>
      <c r="W259" s="14"/>
      <c r="X259" s="14"/>
      <c r="Y259" s="14"/>
      <c r="Z259" s="14"/>
      <c r="AA259" s="14"/>
      <c r="AB259" s="14"/>
      <c r="AC259" s="14"/>
      <c r="AD259" s="14"/>
      <c r="AE259" s="14"/>
      <c r="AT259" s="241" t="s">
        <v>142</v>
      </c>
      <c r="AU259" s="241" t="s">
        <v>153</v>
      </c>
      <c r="AV259" s="14" t="s">
        <v>138</v>
      </c>
      <c r="AW259" s="14" t="s">
        <v>35</v>
      </c>
      <c r="AX259" s="14" t="s">
        <v>81</v>
      </c>
      <c r="AY259" s="241" t="s">
        <v>131</v>
      </c>
    </row>
    <row r="260" s="2" customFormat="1" ht="21.75" customHeight="1">
      <c r="A260" s="39"/>
      <c r="B260" s="40"/>
      <c r="C260" s="202" t="s">
        <v>342</v>
      </c>
      <c r="D260" s="202" t="s">
        <v>133</v>
      </c>
      <c r="E260" s="203" t="s">
        <v>343</v>
      </c>
      <c r="F260" s="204" t="s">
        <v>344</v>
      </c>
      <c r="G260" s="205" t="s">
        <v>136</v>
      </c>
      <c r="H260" s="206">
        <v>273.76499999999999</v>
      </c>
      <c r="I260" s="207"/>
      <c r="J260" s="208">
        <f>ROUND(I260*H260,2)</f>
        <v>0</v>
      </c>
      <c r="K260" s="209"/>
      <c r="L260" s="45"/>
      <c r="M260" s="210" t="s">
        <v>19</v>
      </c>
      <c r="N260" s="211" t="s">
        <v>45</v>
      </c>
      <c r="O260" s="85"/>
      <c r="P260" s="212">
        <f>O260*H260</f>
        <v>0</v>
      </c>
      <c r="Q260" s="212">
        <v>0.0095999999999999992</v>
      </c>
      <c r="R260" s="212">
        <f>Q260*H260</f>
        <v>2.6281439999999998</v>
      </c>
      <c r="S260" s="212">
        <v>0</v>
      </c>
      <c r="T260" s="213">
        <f>S260*H260</f>
        <v>0</v>
      </c>
      <c r="U260" s="39"/>
      <c r="V260" s="39"/>
      <c r="W260" s="39"/>
      <c r="X260" s="39"/>
      <c r="Y260" s="39"/>
      <c r="Z260" s="39"/>
      <c r="AA260" s="39"/>
      <c r="AB260" s="39"/>
      <c r="AC260" s="39"/>
      <c r="AD260" s="39"/>
      <c r="AE260" s="39"/>
      <c r="AR260" s="214" t="s">
        <v>137</v>
      </c>
      <c r="AT260" s="214" t="s">
        <v>133</v>
      </c>
      <c r="AU260" s="214" t="s">
        <v>153</v>
      </c>
      <c r="AY260" s="18" t="s">
        <v>131</v>
      </c>
      <c r="BE260" s="215">
        <f>IF(N260="základní",J260,0)</f>
        <v>0</v>
      </c>
      <c r="BF260" s="215">
        <f>IF(N260="snížená",J260,0)</f>
        <v>0</v>
      </c>
      <c r="BG260" s="215">
        <f>IF(N260="zákl. přenesená",J260,0)</f>
        <v>0</v>
      </c>
      <c r="BH260" s="215">
        <f>IF(N260="sníž. přenesená",J260,0)</f>
        <v>0</v>
      </c>
      <c r="BI260" s="215">
        <f>IF(N260="nulová",J260,0)</f>
        <v>0</v>
      </c>
      <c r="BJ260" s="18" t="s">
        <v>138</v>
      </c>
      <c r="BK260" s="215">
        <f>ROUND(I260*H260,2)</f>
        <v>0</v>
      </c>
      <c r="BL260" s="18" t="s">
        <v>137</v>
      </c>
      <c r="BM260" s="214" t="s">
        <v>345</v>
      </c>
    </row>
    <row r="261" s="2" customFormat="1">
      <c r="A261" s="39"/>
      <c r="B261" s="40"/>
      <c r="C261" s="41"/>
      <c r="D261" s="216" t="s">
        <v>140</v>
      </c>
      <c r="E261" s="41"/>
      <c r="F261" s="217" t="s">
        <v>270</v>
      </c>
      <c r="G261" s="41"/>
      <c r="H261" s="41"/>
      <c r="I261" s="218"/>
      <c r="J261" s="41"/>
      <c r="K261" s="41"/>
      <c r="L261" s="45"/>
      <c r="M261" s="219"/>
      <c r="N261" s="220"/>
      <c r="O261" s="85"/>
      <c r="P261" s="85"/>
      <c r="Q261" s="85"/>
      <c r="R261" s="85"/>
      <c r="S261" s="85"/>
      <c r="T261" s="86"/>
      <c r="U261" s="39"/>
      <c r="V261" s="39"/>
      <c r="W261" s="39"/>
      <c r="X261" s="39"/>
      <c r="Y261" s="39"/>
      <c r="Z261" s="39"/>
      <c r="AA261" s="39"/>
      <c r="AB261" s="39"/>
      <c r="AC261" s="39"/>
      <c r="AD261" s="39"/>
      <c r="AE261" s="39"/>
      <c r="AT261" s="18" t="s">
        <v>140</v>
      </c>
      <c r="AU261" s="18" t="s">
        <v>153</v>
      </c>
    </row>
    <row r="262" s="13" customFormat="1">
      <c r="A262" s="13"/>
      <c r="B262" s="221"/>
      <c r="C262" s="222"/>
      <c r="D262" s="216" t="s">
        <v>142</v>
      </c>
      <c r="E262" s="223" t="s">
        <v>19</v>
      </c>
      <c r="F262" s="224" t="s">
        <v>333</v>
      </c>
      <c r="G262" s="222"/>
      <c r="H262" s="223" t="s">
        <v>19</v>
      </c>
      <c r="I262" s="225"/>
      <c r="J262" s="222"/>
      <c r="K262" s="222"/>
      <c r="L262" s="226"/>
      <c r="M262" s="227"/>
      <c r="N262" s="228"/>
      <c r="O262" s="228"/>
      <c r="P262" s="228"/>
      <c r="Q262" s="228"/>
      <c r="R262" s="228"/>
      <c r="S262" s="228"/>
      <c r="T262" s="229"/>
      <c r="U262" s="13"/>
      <c r="V262" s="13"/>
      <c r="W262" s="13"/>
      <c r="X262" s="13"/>
      <c r="Y262" s="13"/>
      <c r="Z262" s="13"/>
      <c r="AA262" s="13"/>
      <c r="AB262" s="13"/>
      <c r="AC262" s="13"/>
      <c r="AD262" s="13"/>
      <c r="AE262" s="13"/>
      <c r="AT262" s="230" t="s">
        <v>142</v>
      </c>
      <c r="AU262" s="230" t="s">
        <v>153</v>
      </c>
      <c r="AV262" s="13" t="s">
        <v>81</v>
      </c>
      <c r="AW262" s="13" t="s">
        <v>35</v>
      </c>
      <c r="AX262" s="13" t="s">
        <v>73</v>
      </c>
      <c r="AY262" s="230" t="s">
        <v>131</v>
      </c>
    </row>
    <row r="263" s="14" customFormat="1">
      <c r="A263" s="14"/>
      <c r="B263" s="231"/>
      <c r="C263" s="232"/>
      <c r="D263" s="216" t="s">
        <v>142</v>
      </c>
      <c r="E263" s="233" t="s">
        <v>19</v>
      </c>
      <c r="F263" s="234" t="s">
        <v>334</v>
      </c>
      <c r="G263" s="232"/>
      <c r="H263" s="235">
        <v>284.08499999999998</v>
      </c>
      <c r="I263" s="236"/>
      <c r="J263" s="232"/>
      <c r="K263" s="232"/>
      <c r="L263" s="237"/>
      <c r="M263" s="238"/>
      <c r="N263" s="239"/>
      <c r="O263" s="239"/>
      <c r="P263" s="239"/>
      <c r="Q263" s="239"/>
      <c r="R263" s="239"/>
      <c r="S263" s="239"/>
      <c r="T263" s="240"/>
      <c r="U263" s="14"/>
      <c r="V263" s="14"/>
      <c r="W263" s="14"/>
      <c r="X263" s="14"/>
      <c r="Y263" s="14"/>
      <c r="Z263" s="14"/>
      <c r="AA263" s="14"/>
      <c r="AB263" s="14"/>
      <c r="AC263" s="14"/>
      <c r="AD263" s="14"/>
      <c r="AE263" s="14"/>
      <c r="AT263" s="241" t="s">
        <v>142</v>
      </c>
      <c r="AU263" s="241" t="s">
        <v>153</v>
      </c>
      <c r="AV263" s="14" t="s">
        <v>138</v>
      </c>
      <c r="AW263" s="14" t="s">
        <v>35</v>
      </c>
      <c r="AX263" s="14" t="s">
        <v>73</v>
      </c>
      <c r="AY263" s="241" t="s">
        <v>131</v>
      </c>
    </row>
    <row r="264" s="14" customFormat="1">
      <c r="A264" s="14"/>
      <c r="B264" s="231"/>
      <c r="C264" s="232"/>
      <c r="D264" s="216" t="s">
        <v>142</v>
      </c>
      <c r="E264" s="233" t="s">
        <v>19</v>
      </c>
      <c r="F264" s="234" t="s">
        <v>335</v>
      </c>
      <c r="G264" s="232"/>
      <c r="H264" s="235">
        <v>-10.32</v>
      </c>
      <c r="I264" s="236"/>
      <c r="J264" s="232"/>
      <c r="K264" s="232"/>
      <c r="L264" s="237"/>
      <c r="M264" s="238"/>
      <c r="N264" s="239"/>
      <c r="O264" s="239"/>
      <c r="P264" s="239"/>
      <c r="Q264" s="239"/>
      <c r="R264" s="239"/>
      <c r="S264" s="239"/>
      <c r="T264" s="240"/>
      <c r="U264" s="14"/>
      <c r="V264" s="14"/>
      <c r="W264" s="14"/>
      <c r="X264" s="14"/>
      <c r="Y264" s="14"/>
      <c r="Z264" s="14"/>
      <c r="AA264" s="14"/>
      <c r="AB264" s="14"/>
      <c r="AC264" s="14"/>
      <c r="AD264" s="14"/>
      <c r="AE264" s="14"/>
      <c r="AT264" s="241" t="s">
        <v>142</v>
      </c>
      <c r="AU264" s="241" t="s">
        <v>153</v>
      </c>
      <c r="AV264" s="14" t="s">
        <v>138</v>
      </c>
      <c r="AW264" s="14" t="s">
        <v>35</v>
      </c>
      <c r="AX264" s="14" t="s">
        <v>73</v>
      </c>
      <c r="AY264" s="241" t="s">
        <v>131</v>
      </c>
    </row>
    <row r="265" s="15" customFormat="1">
      <c r="A265" s="15"/>
      <c r="B265" s="242"/>
      <c r="C265" s="243"/>
      <c r="D265" s="216" t="s">
        <v>142</v>
      </c>
      <c r="E265" s="244" t="s">
        <v>19</v>
      </c>
      <c r="F265" s="245" t="s">
        <v>148</v>
      </c>
      <c r="G265" s="243"/>
      <c r="H265" s="246">
        <v>273.76499999999999</v>
      </c>
      <c r="I265" s="247"/>
      <c r="J265" s="243"/>
      <c r="K265" s="243"/>
      <c r="L265" s="248"/>
      <c r="M265" s="249"/>
      <c r="N265" s="250"/>
      <c r="O265" s="250"/>
      <c r="P265" s="250"/>
      <c r="Q265" s="250"/>
      <c r="R265" s="250"/>
      <c r="S265" s="250"/>
      <c r="T265" s="251"/>
      <c r="U265" s="15"/>
      <c r="V265" s="15"/>
      <c r="W265" s="15"/>
      <c r="X265" s="15"/>
      <c r="Y265" s="15"/>
      <c r="Z265" s="15"/>
      <c r="AA265" s="15"/>
      <c r="AB265" s="15"/>
      <c r="AC265" s="15"/>
      <c r="AD265" s="15"/>
      <c r="AE265" s="15"/>
      <c r="AT265" s="252" t="s">
        <v>142</v>
      </c>
      <c r="AU265" s="252" t="s">
        <v>153</v>
      </c>
      <c r="AV265" s="15" t="s">
        <v>137</v>
      </c>
      <c r="AW265" s="15" t="s">
        <v>35</v>
      </c>
      <c r="AX265" s="15" t="s">
        <v>81</v>
      </c>
      <c r="AY265" s="252" t="s">
        <v>131</v>
      </c>
    </row>
    <row r="266" s="2" customFormat="1" ht="16.5" customHeight="1">
      <c r="A266" s="39"/>
      <c r="B266" s="40"/>
      <c r="C266" s="253" t="s">
        <v>346</v>
      </c>
      <c r="D266" s="253" t="s">
        <v>207</v>
      </c>
      <c r="E266" s="254" t="s">
        <v>347</v>
      </c>
      <c r="F266" s="255" t="s">
        <v>348</v>
      </c>
      <c r="G266" s="256" t="s">
        <v>136</v>
      </c>
      <c r="H266" s="257">
        <v>314.82999999999998</v>
      </c>
      <c r="I266" s="258"/>
      <c r="J266" s="259">
        <f>ROUND(I266*H266,2)</f>
        <v>0</v>
      </c>
      <c r="K266" s="260"/>
      <c r="L266" s="261"/>
      <c r="M266" s="262" t="s">
        <v>19</v>
      </c>
      <c r="N266" s="263" t="s">
        <v>45</v>
      </c>
      <c r="O266" s="85"/>
      <c r="P266" s="212">
        <f>O266*H266</f>
        <v>0</v>
      </c>
      <c r="Q266" s="212">
        <v>0.012999999999999999</v>
      </c>
      <c r="R266" s="212">
        <f>Q266*H266</f>
        <v>4.0927899999999999</v>
      </c>
      <c r="S266" s="212">
        <v>0</v>
      </c>
      <c r="T266" s="213">
        <f>S266*H266</f>
        <v>0</v>
      </c>
      <c r="U266" s="39"/>
      <c r="V266" s="39"/>
      <c r="W266" s="39"/>
      <c r="X266" s="39"/>
      <c r="Y266" s="39"/>
      <c r="Z266" s="39"/>
      <c r="AA266" s="39"/>
      <c r="AB266" s="39"/>
      <c r="AC266" s="39"/>
      <c r="AD266" s="39"/>
      <c r="AE266" s="39"/>
      <c r="AR266" s="214" t="s">
        <v>210</v>
      </c>
      <c r="AT266" s="214" t="s">
        <v>207</v>
      </c>
      <c r="AU266" s="214" t="s">
        <v>153</v>
      </c>
      <c r="AY266" s="18" t="s">
        <v>131</v>
      </c>
      <c r="BE266" s="215">
        <f>IF(N266="základní",J266,0)</f>
        <v>0</v>
      </c>
      <c r="BF266" s="215">
        <f>IF(N266="snížená",J266,0)</f>
        <v>0</v>
      </c>
      <c r="BG266" s="215">
        <f>IF(N266="zákl. přenesená",J266,0)</f>
        <v>0</v>
      </c>
      <c r="BH266" s="215">
        <f>IF(N266="sníž. přenesená",J266,0)</f>
        <v>0</v>
      </c>
      <c r="BI266" s="215">
        <f>IF(N266="nulová",J266,0)</f>
        <v>0</v>
      </c>
      <c r="BJ266" s="18" t="s">
        <v>138</v>
      </c>
      <c r="BK266" s="215">
        <f>ROUND(I266*H266,2)</f>
        <v>0</v>
      </c>
      <c r="BL266" s="18" t="s">
        <v>137</v>
      </c>
      <c r="BM266" s="214" t="s">
        <v>349</v>
      </c>
    </row>
    <row r="267" s="14" customFormat="1">
      <c r="A267" s="14"/>
      <c r="B267" s="231"/>
      <c r="C267" s="232"/>
      <c r="D267" s="216" t="s">
        <v>142</v>
      </c>
      <c r="E267" s="233" t="s">
        <v>19</v>
      </c>
      <c r="F267" s="234" t="s">
        <v>334</v>
      </c>
      <c r="G267" s="232"/>
      <c r="H267" s="235">
        <v>284.08499999999998</v>
      </c>
      <c r="I267" s="236"/>
      <c r="J267" s="232"/>
      <c r="K267" s="232"/>
      <c r="L267" s="237"/>
      <c r="M267" s="238"/>
      <c r="N267" s="239"/>
      <c r="O267" s="239"/>
      <c r="P267" s="239"/>
      <c r="Q267" s="239"/>
      <c r="R267" s="239"/>
      <c r="S267" s="239"/>
      <c r="T267" s="240"/>
      <c r="U267" s="14"/>
      <c r="V267" s="14"/>
      <c r="W267" s="14"/>
      <c r="X267" s="14"/>
      <c r="Y267" s="14"/>
      <c r="Z267" s="14"/>
      <c r="AA267" s="14"/>
      <c r="AB267" s="14"/>
      <c r="AC267" s="14"/>
      <c r="AD267" s="14"/>
      <c r="AE267" s="14"/>
      <c r="AT267" s="241" t="s">
        <v>142</v>
      </c>
      <c r="AU267" s="241" t="s">
        <v>153</v>
      </c>
      <c r="AV267" s="14" t="s">
        <v>138</v>
      </c>
      <c r="AW267" s="14" t="s">
        <v>35</v>
      </c>
      <c r="AX267" s="14" t="s">
        <v>73</v>
      </c>
      <c r="AY267" s="241" t="s">
        <v>131</v>
      </c>
    </row>
    <row r="268" s="14" customFormat="1">
      <c r="A268" s="14"/>
      <c r="B268" s="231"/>
      <c r="C268" s="232"/>
      <c r="D268" s="216" t="s">
        <v>142</v>
      </c>
      <c r="E268" s="233" t="s">
        <v>19</v>
      </c>
      <c r="F268" s="234" t="s">
        <v>335</v>
      </c>
      <c r="G268" s="232"/>
      <c r="H268" s="235">
        <v>-10.32</v>
      </c>
      <c r="I268" s="236"/>
      <c r="J268" s="232"/>
      <c r="K268" s="232"/>
      <c r="L268" s="237"/>
      <c r="M268" s="238"/>
      <c r="N268" s="239"/>
      <c r="O268" s="239"/>
      <c r="P268" s="239"/>
      <c r="Q268" s="239"/>
      <c r="R268" s="239"/>
      <c r="S268" s="239"/>
      <c r="T268" s="240"/>
      <c r="U268" s="14"/>
      <c r="V268" s="14"/>
      <c r="W268" s="14"/>
      <c r="X268" s="14"/>
      <c r="Y268" s="14"/>
      <c r="Z268" s="14"/>
      <c r="AA268" s="14"/>
      <c r="AB268" s="14"/>
      <c r="AC268" s="14"/>
      <c r="AD268" s="14"/>
      <c r="AE268" s="14"/>
      <c r="AT268" s="241" t="s">
        <v>142</v>
      </c>
      <c r="AU268" s="241" t="s">
        <v>153</v>
      </c>
      <c r="AV268" s="14" t="s">
        <v>138</v>
      </c>
      <c r="AW268" s="14" t="s">
        <v>35</v>
      </c>
      <c r="AX268" s="14" t="s">
        <v>73</v>
      </c>
      <c r="AY268" s="241" t="s">
        <v>131</v>
      </c>
    </row>
    <row r="269" s="15" customFormat="1">
      <c r="A269" s="15"/>
      <c r="B269" s="242"/>
      <c r="C269" s="243"/>
      <c r="D269" s="216" t="s">
        <v>142</v>
      </c>
      <c r="E269" s="244" t="s">
        <v>19</v>
      </c>
      <c r="F269" s="245" t="s">
        <v>148</v>
      </c>
      <c r="G269" s="243"/>
      <c r="H269" s="246">
        <v>273.76499999999999</v>
      </c>
      <c r="I269" s="247"/>
      <c r="J269" s="243"/>
      <c r="K269" s="243"/>
      <c r="L269" s="248"/>
      <c r="M269" s="249"/>
      <c r="N269" s="250"/>
      <c r="O269" s="250"/>
      <c r="P269" s="250"/>
      <c r="Q269" s="250"/>
      <c r="R269" s="250"/>
      <c r="S269" s="250"/>
      <c r="T269" s="251"/>
      <c r="U269" s="15"/>
      <c r="V269" s="15"/>
      <c r="W269" s="15"/>
      <c r="X269" s="15"/>
      <c r="Y269" s="15"/>
      <c r="Z269" s="15"/>
      <c r="AA269" s="15"/>
      <c r="AB269" s="15"/>
      <c r="AC269" s="15"/>
      <c r="AD269" s="15"/>
      <c r="AE269" s="15"/>
      <c r="AT269" s="252" t="s">
        <v>142</v>
      </c>
      <c r="AU269" s="252" t="s">
        <v>153</v>
      </c>
      <c r="AV269" s="15" t="s">
        <v>137</v>
      </c>
      <c r="AW269" s="15" t="s">
        <v>35</v>
      </c>
      <c r="AX269" s="15" t="s">
        <v>81</v>
      </c>
      <c r="AY269" s="252" t="s">
        <v>131</v>
      </c>
    </row>
    <row r="270" s="14" customFormat="1">
      <c r="A270" s="14"/>
      <c r="B270" s="231"/>
      <c r="C270" s="232"/>
      <c r="D270" s="216" t="s">
        <v>142</v>
      </c>
      <c r="E270" s="232"/>
      <c r="F270" s="234" t="s">
        <v>350</v>
      </c>
      <c r="G270" s="232"/>
      <c r="H270" s="235">
        <v>314.82999999999998</v>
      </c>
      <c r="I270" s="236"/>
      <c r="J270" s="232"/>
      <c r="K270" s="232"/>
      <c r="L270" s="237"/>
      <c r="M270" s="238"/>
      <c r="N270" s="239"/>
      <c r="O270" s="239"/>
      <c r="P270" s="239"/>
      <c r="Q270" s="239"/>
      <c r="R270" s="239"/>
      <c r="S270" s="239"/>
      <c r="T270" s="240"/>
      <c r="U270" s="14"/>
      <c r="V270" s="14"/>
      <c r="W270" s="14"/>
      <c r="X270" s="14"/>
      <c r="Y270" s="14"/>
      <c r="Z270" s="14"/>
      <c r="AA270" s="14"/>
      <c r="AB270" s="14"/>
      <c r="AC270" s="14"/>
      <c r="AD270" s="14"/>
      <c r="AE270" s="14"/>
      <c r="AT270" s="241" t="s">
        <v>142</v>
      </c>
      <c r="AU270" s="241" t="s">
        <v>153</v>
      </c>
      <c r="AV270" s="14" t="s">
        <v>138</v>
      </c>
      <c r="AW270" s="14" t="s">
        <v>4</v>
      </c>
      <c r="AX270" s="14" t="s">
        <v>81</v>
      </c>
      <c r="AY270" s="241" t="s">
        <v>131</v>
      </c>
    </row>
    <row r="271" s="2" customFormat="1" ht="21.75" customHeight="1">
      <c r="A271" s="39"/>
      <c r="B271" s="40"/>
      <c r="C271" s="202" t="s">
        <v>351</v>
      </c>
      <c r="D271" s="202" t="s">
        <v>133</v>
      </c>
      <c r="E271" s="203" t="s">
        <v>352</v>
      </c>
      <c r="F271" s="204" t="s">
        <v>353</v>
      </c>
      <c r="G271" s="205" t="s">
        <v>136</v>
      </c>
      <c r="H271" s="206">
        <v>1044.6900000000001</v>
      </c>
      <c r="I271" s="207"/>
      <c r="J271" s="208">
        <f>ROUND(I271*H271,2)</f>
        <v>0</v>
      </c>
      <c r="K271" s="209"/>
      <c r="L271" s="45"/>
      <c r="M271" s="210" t="s">
        <v>19</v>
      </c>
      <c r="N271" s="211" t="s">
        <v>45</v>
      </c>
      <c r="O271" s="85"/>
      <c r="P271" s="212">
        <f>O271*H271</f>
        <v>0</v>
      </c>
      <c r="Q271" s="212">
        <v>0.0043800000000000002</v>
      </c>
      <c r="R271" s="212">
        <f>Q271*H271</f>
        <v>4.5757422000000005</v>
      </c>
      <c r="S271" s="212">
        <v>0</v>
      </c>
      <c r="T271" s="213">
        <f>S271*H271</f>
        <v>0</v>
      </c>
      <c r="U271" s="39"/>
      <c r="V271" s="39"/>
      <c r="W271" s="39"/>
      <c r="X271" s="39"/>
      <c r="Y271" s="39"/>
      <c r="Z271" s="39"/>
      <c r="AA271" s="39"/>
      <c r="AB271" s="39"/>
      <c r="AC271" s="39"/>
      <c r="AD271" s="39"/>
      <c r="AE271" s="39"/>
      <c r="AR271" s="214" t="s">
        <v>137</v>
      </c>
      <c r="AT271" s="214" t="s">
        <v>133</v>
      </c>
      <c r="AU271" s="214" t="s">
        <v>153</v>
      </c>
      <c r="AY271" s="18" t="s">
        <v>131</v>
      </c>
      <c r="BE271" s="215">
        <f>IF(N271="základní",J271,0)</f>
        <v>0</v>
      </c>
      <c r="BF271" s="215">
        <f>IF(N271="snížená",J271,0)</f>
        <v>0</v>
      </c>
      <c r="BG271" s="215">
        <f>IF(N271="zákl. přenesená",J271,0)</f>
        <v>0</v>
      </c>
      <c r="BH271" s="215">
        <f>IF(N271="sníž. přenesená",J271,0)</f>
        <v>0</v>
      </c>
      <c r="BI271" s="215">
        <f>IF(N271="nulová",J271,0)</f>
        <v>0</v>
      </c>
      <c r="BJ271" s="18" t="s">
        <v>138</v>
      </c>
      <c r="BK271" s="215">
        <f>ROUND(I271*H271,2)</f>
        <v>0</v>
      </c>
      <c r="BL271" s="18" t="s">
        <v>137</v>
      </c>
      <c r="BM271" s="214" t="s">
        <v>354</v>
      </c>
    </row>
    <row r="272" s="2" customFormat="1">
      <c r="A272" s="39"/>
      <c r="B272" s="40"/>
      <c r="C272" s="41"/>
      <c r="D272" s="216" t="s">
        <v>140</v>
      </c>
      <c r="E272" s="41"/>
      <c r="F272" s="217" t="s">
        <v>332</v>
      </c>
      <c r="G272" s="41"/>
      <c r="H272" s="41"/>
      <c r="I272" s="218"/>
      <c r="J272" s="41"/>
      <c r="K272" s="41"/>
      <c r="L272" s="45"/>
      <c r="M272" s="219"/>
      <c r="N272" s="220"/>
      <c r="O272" s="85"/>
      <c r="P272" s="85"/>
      <c r="Q272" s="85"/>
      <c r="R272" s="85"/>
      <c r="S272" s="85"/>
      <c r="T272" s="86"/>
      <c r="U272" s="39"/>
      <c r="V272" s="39"/>
      <c r="W272" s="39"/>
      <c r="X272" s="39"/>
      <c r="Y272" s="39"/>
      <c r="Z272" s="39"/>
      <c r="AA272" s="39"/>
      <c r="AB272" s="39"/>
      <c r="AC272" s="39"/>
      <c r="AD272" s="39"/>
      <c r="AE272" s="39"/>
      <c r="AT272" s="18" t="s">
        <v>140</v>
      </c>
      <c r="AU272" s="18" t="s">
        <v>153</v>
      </c>
    </row>
    <row r="273" s="2" customFormat="1" ht="21.75" customHeight="1">
      <c r="A273" s="39"/>
      <c r="B273" s="40"/>
      <c r="C273" s="202" t="s">
        <v>355</v>
      </c>
      <c r="D273" s="202" t="s">
        <v>133</v>
      </c>
      <c r="E273" s="203" t="s">
        <v>356</v>
      </c>
      <c r="F273" s="204" t="s">
        <v>357</v>
      </c>
      <c r="G273" s="205" t="s">
        <v>241</v>
      </c>
      <c r="H273" s="206">
        <v>629.10799999999995</v>
      </c>
      <c r="I273" s="207"/>
      <c r="J273" s="208">
        <f>ROUND(I273*H273,2)</f>
        <v>0</v>
      </c>
      <c r="K273" s="209"/>
      <c r="L273" s="45"/>
      <c r="M273" s="210" t="s">
        <v>19</v>
      </c>
      <c r="N273" s="211" t="s">
        <v>45</v>
      </c>
      <c r="O273" s="85"/>
      <c r="P273" s="212">
        <f>O273*H273</f>
        <v>0</v>
      </c>
      <c r="Q273" s="212">
        <v>0</v>
      </c>
      <c r="R273" s="212">
        <f>Q273*H273</f>
        <v>0</v>
      </c>
      <c r="S273" s="212">
        <v>0</v>
      </c>
      <c r="T273" s="213">
        <f>S273*H273</f>
        <v>0</v>
      </c>
      <c r="U273" s="39"/>
      <c r="V273" s="39"/>
      <c r="W273" s="39"/>
      <c r="X273" s="39"/>
      <c r="Y273" s="39"/>
      <c r="Z273" s="39"/>
      <c r="AA273" s="39"/>
      <c r="AB273" s="39"/>
      <c r="AC273" s="39"/>
      <c r="AD273" s="39"/>
      <c r="AE273" s="39"/>
      <c r="AR273" s="214" t="s">
        <v>137</v>
      </c>
      <c r="AT273" s="214" t="s">
        <v>133</v>
      </c>
      <c r="AU273" s="214" t="s">
        <v>153</v>
      </c>
      <c r="AY273" s="18" t="s">
        <v>131</v>
      </c>
      <c r="BE273" s="215">
        <f>IF(N273="základní",J273,0)</f>
        <v>0</v>
      </c>
      <c r="BF273" s="215">
        <f>IF(N273="snížená",J273,0)</f>
        <v>0</v>
      </c>
      <c r="BG273" s="215">
        <f>IF(N273="zákl. přenesená",J273,0)</f>
        <v>0</v>
      </c>
      <c r="BH273" s="215">
        <f>IF(N273="sníž. přenesená",J273,0)</f>
        <v>0</v>
      </c>
      <c r="BI273" s="215">
        <f>IF(N273="nulová",J273,0)</f>
        <v>0</v>
      </c>
      <c r="BJ273" s="18" t="s">
        <v>138</v>
      </c>
      <c r="BK273" s="215">
        <f>ROUND(I273*H273,2)</f>
        <v>0</v>
      </c>
      <c r="BL273" s="18" t="s">
        <v>137</v>
      </c>
      <c r="BM273" s="214" t="s">
        <v>358</v>
      </c>
    </row>
    <row r="274" s="2" customFormat="1">
      <c r="A274" s="39"/>
      <c r="B274" s="40"/>
      <c r="C274" s="41"/>
      <c r="D274" s="216" t="s">
        <v>140</v>
      </c>
      <c r="E274" s="41"/>
      <c r="F274" s="217" t="s">
        <v>359</v>
      </c>
      <c r="G274" s="41"/>
      <c r="H274" s="41"/>
      <c r="I274" s="218"/>
      <c r="J274" s="41"/>
      <c r="K274" s="41"/>
      <c r="L274" s="45"/>
      <c r="M274" s="219"/>
      <c r="N274" s="220"/>
      <c r="O274" s="85"/>
      <c r="P274" s="85"/>
      <c r="Q274" s="85"/>
      <c r="R274" s="85"/>
      <c r="S274" s="85"/>
      <c r="T274" s="86"/>
      <c r="U274" s="39"/>
      <c r="V274" s="39"/>
      <c r="W274" s="39"/>
      <c r="X274" s="39"/>
      <c r="Y274" s="39"/>
      <c r="Z274" s="39"/>
      <c r="AA274" s="39"/>
      <c r="AB274" s="39"/>
      <c r="AC274" s="39"/>
      <c r="AD274" s="39"/>
      <c r="AE274" s="39"/>
      <c r="AT274" s="18" t="s">
        <v>140</v>
      </c>
      <c r="AU274" s="18" t="s">
        <v>153</v>
      </c>
    </row>
    <row r="275" s="14" customFormat="1">
      <c r="A275" s="14"/>
      <c r="B275" s="231"/>
      <c r="C275" s="232"/>
      <c r="D275" s="216" t="s">
        <v>142</v>
      </c>
      <c r="E275" s="233" t="s">
        <v>19</v>
      </c>
      <c r="F275" s="234" t="s">
        <v>360</v>
      </c>
      <c r="G275" s="232"/>
      <c r="H275" s="235">
        <v>629.10799999999995</v>
      </c>
      <c r="I275" s="236"/>
      <c r="J275" s="232"/>
      <c r="K275" s="232"/>
      <c r="L275" s="237"/>
      <c r="M275" s="238"/>
      <c r="N275" s="239"/>
      <c r="O275" s="239"/>
      <c r="P275" s="239"/>
      <c r="Q275" s="239"/>
      <c r="R275" s="239"/>
      <c r="S275" s="239"/>
      <c r="T275" s="240"/>
      <c r="U275" s="14"/>
      <c r="V275" s="14"/>
      <c r="W275" s="14"/>
      <c r="X275" s="14"/>
      <c r="Y275" s="14"/>
      <c r="Z275" s="14"/>
      <c r="AA275" s="14"/>
      <c r="AB275" s="14"/>
      <c r="AC275" s="14"/>
      <c r="AD275" s="14"/>
      <c r="AE275" s="14"/>
      <c r="AT275" s="241" t="s">
        <v>142</v>
      </c>
      <c r="AU275" s="241" t="s">
        <v>153</v>
      </c>
      <c r="AV275" s="14" t="s">
        <v>138</v>
      </c>
      <c r="AW275" s="14" t="s">
        <v>35</v>
      </c>
      <c r="AX275" s="14" t="s">
        <v>73</v>
      </c>
      <c r="AY275" s="241" t="s">
        <v>131</v>
      </c>
    </row>
    <row r="276" s="2" customFormat="1" ht="16.5" customHeight="1">
      <c r="A276" s="39"/>
      <c r="B276" s="40"/>
      <c r="C276" s="253" t="s">
        <v>361</v>
      </c>
      <c r="D276" s="253" t="s">
        <v>207</v>
      </c>
      <c r="E276" s="254" t="s">
        <v>362</v>
      </c>
      <c r="F276" s="255" t="s">
        <v>363</v>
      </c>
      <c r="G276" s="256" t="s">
        <v>241</v>
      </c>
      <c r="H276" s="257">
        <v>310.95999999999998</v>
      </c>
      <c r="I276" s="258"/>
      <c r="J276" s="259">
        <f>ROUND(I276*H276,2)</f>
        <v>0</v>
      </c>
      <c r="K276" s="260"/>
      <c r="L276" s="261"/>
      <c r="M276" s="262" t="s">
        <v>19</v>
      </c>
      <c r="N276" s="263" t="s">
        <v>45</v>
      </c>
      <c r="O276" s="85"/>
      <c r="P276" s="212">
        <f>O276*H276</f>
        <v>0</v>
      </c>
      <c r="Q276" s="212">
        <v>0.00055999999999999995</v>
      </c>
      <c r="R276" s="212">
        <f>Q276*H276</f>
        <v>0.17413759999999998</v>
      </c>
      <c r="S276" s="212">
        <v>0</v>
      </c>
      <c r="T276" s="213">
        <f>S276*H276</f>
        <v>0</v>
      </c>
      <c r="U276" s="39"/>
      <c r="V276" s="39"/>
      <c r="W276" s="39"/>
      <c r="X276" s="39"/>
      <c r="Y276" s="39"/>
      <c r="Z276" s="39"/>
      <c r="AA276" s="39"/>
      <c r="AB276" s="39"/>
      <c r="AC276" s="39"/>
      <c r="AD276" s="39"/>
      <c r="AE276" s="39"/>
      <c r="AR276" s="214" t="s">
        <v>210</v>
      </c>
      <c r="AT276" s="214" t="s">
        <v>207</v>
      </c>
      <c r="AU276" s="214" t="s">
        <v>153</v>
      </c>
      <c r="AY276" s="18" t="s">
        <v>131</v>
      </c>
      <c r="BE276" s="215">
        <f>IF(N276="základní",J276,0)</f>
        <v>0</v>
      </c>
      <c r="BF276" s="215">
        <f>IF(N276="snížená",J276,0)</f>
        <v>0</v>
      </c>
      <c r="BG276" s="215">
        <f>IF(N276="zákl. přenesená",J276,0)</f>
        <v>0</v>
      </c>
      <c r="BH276" s="215">
        <f>IF(N276="sníž. přenesená",J276,0)</f>
        <v>0</v>
      </c>
      <c r="BI276" s="215">
        <f>IF(N276="nulová",J276,0)</f>
        <v>0</v>
      </c>
      <c r="BJ276" s="18" t="s">
        <v>138</v>
      </c>
      <c r="BK276" s="215">
        <f>ROUND(I276*H276,2)</f>
        <v>0</v>
      </c>
      <c r="BL276" s="18" t="s">
        <v>137</v>
      </c>
      <c r="BM276" s="214" t="s">
        <v>364</v>
      </c>
    </row>
    <row r="277" s="13" customFormat="1">
      <c r="A277" s="13"/>
      <c r="B277" s="221"/>
      <c r="C277" s="222"/>
      <c r="D277" s="216" t="s">
        <v>142</v>
      </c>
      <c r="E277" s="223" t="s">
        <v>19</v>
      </c>
      <c r="F277" s="224" t="s">
        <v>365</v>
      </c>
      <c r="G277" s="222"/>
      <c r="H277" s="223" t="s">
        <v>19</v>
      </c>
      <c r="I277" s="225"/>
      <c r="J277" s="222"/>
      <c r="K277" s="222"/>
      <c r="L277" s="226"/>
      <c r="M277" s="227"/>
      <c r="N277" s="228"/>
      <c r="O277" s="228"/>
      <c r="P277" s="228"/>
      <c r="Q277" s="228"/>
      <c r="R277" s="228"/>
      <c r="S277" s="228"/>
      <c r="T277" s="229"/>
      <c r="U277" s="13"/>
      <c r="V277" s="13"/>
      <c r="W277" s="13"/>
      <c r="X277" s="13"/>
      <c r="Y277" s="13"/>
      <c r="Z277" s="13"/>
      <c r="AA277" s="13"/>
      <c r="AB277" s="13"/>
      <c r="AC277" s="13"/>
      <c r="AD277" s="13"/>
      <c r="AE277" s="13"/>
      <c r="AT277" s="230" t="s">
        <v>142</v>
      </c>
      <c r="AU277" s="230" t="s">
        <v>153</v>
      </c>
      <c r="AV277" s="13" t="s">
        <v>81</v>
      </c>
      <c r="AW277" s="13" t="s">
        <v>35</v>
      </c>
      <c r="AX277" s="13" t="s">
        <v>73</v>
      </c>
      <c r="AY277" s="230" t="s">
        <v>131</v>
      </c>
    </row>
    <row r="278" s="13" customFormat="1">
      <c r="A278" s="13"/>
      <c r="B278" s="221"/>
      <c r="C278" s="222"/>
      <c r="D278" s="216" t="s">
        <v>142</v>
      </c>
      <c r="E278" s="223" t="s">
        <v>19</v>
      </c>
      <c r="F278" s="224" t="s">
        <v>322</v>
      </c>
      <c r="G278" s="222"/>
      <c r="H278" s="223" t="s">
        <v>19</v>
      </c>
      <c r="I278" s="225"/>
      <c r="J278" s="222"/>
      <c r="K278" s="222"/>
      <c r="L278" s="226"/>
      <c r="M278" s="227"/>
      <c r="N278" s="228"/>
      <c r="O278" s="228"/>
      <c r="P278" s="228"/>
      <c r="Q278" s="228"/>
      <c r="R278" s="228"/>
      <c r="S278" s="228"/>
      <c r="T278" s="229"/>
      <c r="U278" s="13"/>
      <c r="V278" s="13"/>
      <c r="W278" s="13"/>
      <c r="X278" s="13"/>
      <c r="Y278" s="13"/>
      <c r="Z278" s="13"/>
      <c r="AA278" s="13"/>
      <c r="AB278" s="13"/>
      <c r="AC278" s="13"/>
      <c r="AD278" s="13"/>
      <c r="AE278" s="13"/>
      <c r="AT278" s="230" t="s">
        <v>142</v>
      </c>
      <c r="AU278" s="230" t="s">
        <v>153</v>
      </c>
      <c r="AV278" s="13" t="s">
        <v>81</v>
      </c>
      <c r="AW278" s="13" t="s">
        <v>35</v>
      </c>
      <c r="AX278" s="13" t="s">
        <v>73</v>
      </c>
      <c r="AY278" s="230" t="s">
        <v>131</v>
      </c>
    </row>
    <row r="279" s="15" customFormat="1">
      <c r="A279" s="15"/>
      <c r="B279" s="242"/>
      <c r="C279" s="243"/>
      <c r="D279" s="216" t="s">
        <v>142</v>
      </c>
      <c r="E279" s="244" t="s">
        <v>19</v>
      </c>
      <c r="F279" s="245" t="s">
        <v>148</v>
      </c>
      <c r="G279" s="243"/>
      <c r="H279" s="246">
        <v>270.39999999999998</v>
      </c>
      <c r="I279" s="247"/>
      <c r="J279" s="243"/>
      <c r="K279" s="243"/>
      <c r="L279" s="248"/>
      <c r="M279" s="249"/>
      <c r="N279" s="250"/>
      <c r="O279" s="250"/>
      <c r="P279" s="250"/>
      <c r="Q279" s="250"/>
      <c r="R279" s="250"/>
      <c r="S279" s="250"/>
      <c r="T279" s="251"/>
      <c r="U279" s="15"/>
      <c r="V279" s="15"/>
      <c r="W279" s="15"/>
      <c r="X279" s="15"/>
      <c r="Y279" s="15"/>
      <c r="Z279" s="15"/>
      <c r="AA279" s="15"/>
      <c r="AB279" s="15"/>
      <c r="AC279" s="15"/>
      <c r="AD279" s="15"/>
      <c r="AE279" s="15"/>
      <c r="AT279" s="252" t="s">
        <v>142</v>
      </c>
      <c r="AU279" s="252" t="s">
        <v>153</v>
      </c>
      <c r="AV279" s="15" t="s">
        <v>137</v>
      </c>
      <c r="AW279" s="15" t="s">
        <v>35</v>
      </c>
      <c r="AX279" s="15" t="s">
        <v>73</v>
      </c>
      <c r="AY279" s="252" t="s">
        <v>131</v>
      </c>
    </row>
    <row r="280" s="14" customFormat="1">
      <c r="A280" s="14"/>
      <c r="B280" s="231"/>
      <c r="C280" s="232"/>
      <c r="D280" s="216" t="s">
        <v>142</v>
      </c>
      <c r="E280" s="232"/>
      <c r="F280" s="234" t="s">
        <v>366</v>
      </c>
      <c r="G280" s="232"/>
      <c r="H280" s="235">
        <v>310.95999999999998</v>
      </c>
      <c r="I280" s="236"/>
      <c r="J280" s="232"/>
      <c r="K280" s="232"/>
      <c r="L280" s="237"/>
      <c r="M280" s="238"/>
      <c r="N280" s="239"/>
      <c r="O280" s="239"/>
      <c r="P280" s="239"/>
      <c r="Q280" s="239"/>
      <c r="R280" s="239"/>
      <c r="S280" s="239"/>
      <c r="T280" s="240"/>
      <c r="U280" s="14"/>
      <c r="V280" s="14"/>
      <c r="W280" s="14"/>
      <c r="X280" s="14"/>
      <c r="Y280" s="14"/>
      <c r="Z280" s="14"/>
      <c r="AA280" s="14"/>
      <c r="AB280" s="14"/>
      <c r="AC280" s="14"/>
      <c r="AD280" s="14"/>
      <c r="AE280" s="14"/>
      <c r="AT280" s="241" t="s">
        <v>142</v>
      </c>
      <c r="AU280" s="241" t="s">
        <v>153</v>
      </c>
      <c r="AV280" s="14" t="s">
        <v>138</v>
      </c>
      <c r="AW280" s="14" t="s">
        <v>4</v>
      </c>
      <c r="AX280" s="14" t="s">
        <v>81</v>
      </c>
      <c r="AY280" s="241" t="s">
        <v>131</v>
      </c>
    </row>
    <row r="281" s="2" customFormat="1" ht="16.5" customHeight="1">
      <c r="A281" s="39"/>
      <c r="B281" s="40"/>
      <c r="C281" s="253" t="s">
        <v>367</v>
      </c>
      <c r="D281" s="253" t="s">
        <v>207</v>
      </c>
      <c r="E281" s="254" t="s">
        <v>368</v>
      </c>
      <c r="F281" s="255" t="s">
        <v>369</v>
      </c>
      <c r="G281" s="256" t="s">
        <v>241</v>
      </c>
      <c r="H281" s="257">
        <v>159.07400000000001</v>
      </c>
      <c r="I281" s="258"/>
      <c r="J281" s="259">
        <f>ROUND(I281*H281,2)</f>
        <v>0</v>
      </c>
      <c r="K281" s="260"/>
      <c r="L281" s="261"/>
      <c r="M281" s="262" t="s">
        <v>19</v>
      </c>
      <c r="N281" s="263" t="s">
        <v>45</v>
      </c>
      <c r="O281" s="85"/>
      <c r="P281" s="212">
        <f>O281*H281</f>
        <v>0</v>
      </c>
      <c r="Q281" s="212">
        <v>0.00029999999999999997</v>
      </c>
      <c r="R281" s="212">
        <f>Q281*H281</f>
        <v>0.047722199999999999</v>
      </c>
      <c r="S281" s="212">
        <v>0</v>
      </c>
      <c r="T281" s="213">
        <f>S281*H281</f>
        <v>0</v>
      </c>
      <c r="U281" s="39"/>
      <c r="V281" s="39"/>
      <c r="W281" s="39"/>
      <c r="X281" s="39"/>
      <c r="Y281" s="39"/>
      <c r="Z281" s="39"/>
      <c r="AA281" s="39"/>
      <c r="AB281" s="39"/>
      <c r="AC281" s="39"/>
      <c r="AD281" s="39"/>
      <c r="AE281" s="39"/>
      <c r="AR281" s="214" t="s">
        <v>210</v>
      </c>
      <c r="AT281" s="214" t="s">
        <v>207</v>
      </c>
      <c r="AU281" s="214" t="s">
        <v>153</v>
      </c>
      <c r="AY281" s="18" t="s">
        <v>131</v>
      </c>
      <c r="BE281" s="215">
        <f>IF(N281="základní",J281,0)</f>
        <v>0</v>
      </c>
      <c r="BF281" s="215">
        <f>IF(N281="snížená",J281,0)</f>
        <v>0</v>
      </c>
      <c r="BG281" s="215">
        <f>IF(N281="zákl. přenesená",J281,0)</f>
        <v>0</v>
      </c>
      <c r="BH281" s="215">
        <f>IF(N281="sníž. přenesená",J281,0)</f>
        <v>0</v>
      </c>
      <c r="BI281" s="215">
        <f>IF(N281="nulová",J281,0)</f>
        <v>0</v>
      </c>
      <c r="BJ281" s="18" t="s">
        <v>138</v>
      </c>
      <c r="BK281" s="215">
        <f>ROUND(I281*H281,2)</f>
        <v>0</v>
      </c>
      <c r="BL281" s="18" t="s">
        <v>137</v>
      </c>
      <c r="BM281" s="214" t="s">
        <v>370</v>
      </c>
    </row>
    <row r="282" s="13" customFormat="1">
      <c r="A282" s="13"/>
      <c r="B282" s="221"/>
      <c r="C282" s="222"/>
      <c r="D282" s="216" t="s">
        <v>142</v>
      </c>
      <c r="E282" s="223" t="s">
        <v>19</v>
      </c>
      <c r="F282" s="224" t="s">
        <v>322</v>
      </c>
      <c r="G282" s="222"/>
      <c r="H282" s="223" t="s">
        <v>19</v>
      </c>
      <c r="I282" s="225"/>
      <c r="J282" s="222"/>
      <c r="K282" s="222"/>
      <c r="L282" s="226"/>
      <c r="M282" s="227"/>
      <c r="N282" s="228"/>
      <c r="O282" s="228"/>
      <c r="P282" s="228"/>
      <c r="Q282" s="228"/>
      <c r="R282" s="228"/>
      <c r="S282" s="228"/>
      <c r="T282" s="229"/>
      <c r="U282" s="13"/>
      <c r="V282" s="13"/>
      <c r="W282" s="13"/>
      <c r="X282" s="13"/>
      <c r="Y282" s="13"/>
      <c r="Z282" s="13"/>
      <c r="AA282" s="13"/>
      <c r="AB282" s="13"/>
      <c r="AC282" s="13"/>
      <c r="AD282" s="13"/>
      <c r="AE282" s="13"/>
      <c r="AT282" s="230" t="s">
        <v>142</v>
      </c>
      <c r="AU282" s="230" t="s">
        <v>153</v>
      </c>
      <c r="AV282" s="13" t="s">
        <v>81</v>
      </c>
      <c r="AW282" s="13" t="s">
        <v>35</v>
      </c>
      <c r="AX282" s="13" t="s">
        <v>73</v>
      </c>
      <c r="AY282" s="230" t="s">
        <v>131</v>
      </c>
    </row>
    <row r="283" s="14" customFormat="1">
      <c r="A283" s="14"/>
      <c r="B283" s="231"/>
      <c r="C283" s="232"/>
      <c r="D283" s="216" t="s">
        <v>142</v>
      </c>
      <c r="E283" s="233" t="s">
        <v>19</v>
      </c>
      <c r="F283" s="234" t="s">
        <v>371</v>
      </c>
      <c r="G283" s="232"/>
      <c r="H283" s="235">
        <v>67.200000000000003</v>
      </c>
      <c r="I283" s="236"/>
      <c r="J283" s="232"/>
      <c r="K283" s="232"/>
      <c r="L283" s="237"/>
      <c r="M283" s="238"/>
      <c r="N283" s="239"/>
      <c r="O283" s="239"/>
      <c r="P283" s="239"/>
      <c r="Q283" s="239"/>
      <c r="R283" s="239"/>
      <c r="S283" s="239"/>
      <c r="T283" s="240"/>
      <c r="U283" s="14"/>
      <c r="V283" s="14"/>
      <c r="W283" s="14"/>
      <c r="X283" s="14"/>
      <c r="Y283" s="14"/>
      <c r="Z283" s="14"/>
      <c r="AA283" s="14"/>
      <c r="AB283" s="14"/>
      <c r="AC283" s="14"/>
      <c r="AD283" s="14"/>
      <c r="AE283" s="14"/>
      <c r="AT283" s="241" t="s">
        <v>142</v>
      </c>
      <c r="AU283" s="241" t="s">
        <v>153</v>
      </c>
      <c r="AV283" s="14" t="s">
        <v>138</v>
      </c>
      <c r="AW283" s="14" t="s">
        <v>35</v>
      </c>
      <c r="AX283" s="14" t="s">
        <v>73</v>
      </c>
      <c r="AY283" s="241" t="s">
        <v>131</v>
      </c>
    </row>
    <row r="284" s="14" customFormat="1">
      <c r="A284" s="14"/>
      <c r="B284" s="231"/>
      <c r="C284" s="232"/>
      <c r="D284" s="216" t="s">
        <v>142</v>
      </c>
      <c r="E284" s="233" t="s">
        <v>19</v>
      </c>
      <c r="F284" s="234" t="s">
        <v>372</v>
      </c>
      <c r="G284" s="232"/>
      <c r="H284" s="235">
        <v>21.600000000000001</v>
      </c>
      <c r="I284" s="236"/>
      <c r="J284" s="232"/>
      <c r="K284" s="232"/>
      <c r="L284" s="237"/>
      <c r="M284" s="238"/>
      <c r="N284" s="239"/>
      <c r="O284" s="239"/>
      <c r="P284" s="239"/>
      <c r="Q284" s="239"/>
      <c r="R284" s="239"/>
      <c r="S284" s="239"/>
      <c r="T284" s="240"/>
      <c r="U284" s="14"/>
      <c r="V284" s="14"/>
      <c r="W284" s="14"/>
      <c r="X284" s="14"/>
      <c r="Y284" s="14"/>
      <c r="Z284" s="14"/>
      <c r="AA284" s="14"/>
      <c r="AB284" s="14"/>
      <c r="AC284" s="14"/>
      <c r="AD284" s="14"/>
      <c r="AE284" s="14"/>
      <c r="AT284" s="241" t="s">
        <v>142</v>
      </c>
      <c r="AU284" s="241" t="s">
        <v>153</v>
      </c>
      <c r="AV284" s="14" t="s">
        <v>138</v>
      </c>
      <c r="AW284" s="14" t="s">
        <v>35</v>
      </c>
      <c r="AX284" s="14" t="s">
        <v>73</v>
      </c>
      <c r="AY284" s="241" t="s">
        <v>131</v>
      </c>
    </row>
    <row r="285" s="14" customFormat="1">
      <c r="A285" s="14"/>
      <c r="B285" s="231"/>
      <c r="C285" s="232"/>
      <c r="D285" s="216" t="s">
        <v>142</v>
      </c>
      <c r="E285" s="233" t="s">
        <v>19</v>
      </c>
      <c r="F285" s="234" t="s">
        <v>373</v>
      </c>
      <c r="G285" s="232"/>
      <c r="H285" s="235">
        <v>6.9000000000000004</v>
      </c>
      <c r="I285" s="236"/>
      <c r="J285" s="232"/>
      <c r="K285" s="232"/>
      <c r="L285" s="237"/>
      <c r="M285" s="238"/>
      <c r="N285" s="239"/>
      <c r="O285" s="239"/>
      <c r="P285" s="239"/>
      <c r="Q285" s="239"/>
      <c r="R285" s="239"/>
      <c r="S285" s="239"/>
      <c r="T285" s="240"/>
      <c r="U285" s="14"/>
      <c r="V285" s="14"/>
      <c r="W285" s="14"/>
      <c r="X285" s="14"/>
      <c r="Y285" s="14"/>
      <c r="Z285" s="14"/>
      <c r="AA285" s="14"/>
      <c r="AB285" s="14"/>
      <c r="AC285" s="14"/>
      <c r="AD285" s="14"/>
      <c r="AE285" s="14"/>
      <c r="AT285" s="241" t="s">
        <v>142</v>
      </c>
      <c r="AU285" s="241" t="s">
        <v>153</v>
      </c>
      <c r="AV285" s="14" t="s">
        <v>138</v>
      </c>
      <c r="AW285" s="14" t="s">
        <v>35</v>
      </c>
      <c r="AX285" s="14" t="s">
        <v>73</v>
      </c>
      <c r="AY285" s="241" t="s">
        <v>131</v>
      </c>
    </row>
    <row r="286" s="14" customFormat="1">
      <c r="A286" s="14"/>
      <c r="B286" s="231"/>
      <c r="C286" s="232"/>
      <c r="D286" s="216" t="s">
        <v>142</v>
      </c>
      <c r="E286" s="233" t="s">
        <v>19</v>
      </c>
      <c r="F286" s="234" t="s">
        <v>374</v>
      </c>
      <c r="G286" s="232"/>
      <c r="H286" s="235">
        <v>19.199999999999999</v>
      </c>
      <c r="I286" s="236"/>
      <c r="J286" s="232"/>
      <c r="K286" s="232"/>
      <c r="L286" s="237"/>
      <c r="M286" s="238"/>
      <c r="N286" s="239"/>
      <c r="O286" s="239"/>
      <c r="P286" s="239"/>
      <c r="Q286" s="239"/>
      <c r="R286" s="239"/>
      <c r="S286" s="239"/>
      <c r="T286" s="240"/>
      <c r="U286" s="14"/>
      <c r="V286" s="14"/>
      <c r="W286" s="14"/>
      <c r="X286" s="14"/>
      <c r="Y286" s="14"/>
      <c r="Z286" s="14"/>
      <c r="AA286" s="14"/>
      <c r="AB286" s="14"/>
      <c r="AC286" s="14"/>
      <c r="AD286" s="14"/>
      <c r="AE286" s="14"/>
      <c r="AT286" s="241" t="s">
        <v>142</v>
      </c>
      <c r="AU286" s="241" t="s">
        <v>153</v>
      </c>
      <c r="AV286" s="14" t="s">
        <v>138</v>
      </c>
      <c r="AW286" s="14" t="s">
        <v>35</v>
      </c>
      <c r="AX286" s="14" t="s">
        <v>73</v>
      </c>
      <c r="AY286" s="241" t="s">
        <v>131</v>
      </c>
    </row>
    <row r="287" s="13" customFormat="1">
      <c r="A287" s="13"/>
      <c r="B287" s="221"/>
      <c r="C287" s="222"/>
      <c r="D287" s="216" t="s">
        <v>142</v>
      </c>
      <c r="E287" s="223" t="s">
        <v>19</v>
      </c>
      <c r="F287" s="224" t="s">
        <v>375</v>
      </c>
      <c r="G287" s="222"/>
      <c r="H287" s="223" t="s">
        <v>19</v>
      </c>
      <c r="I287" s="225"/>
      <c r="J287" s="222"/>
      <c r="K287" s="222"/>
      <c r="L287" s="226"/>
      <c r="M287" s="227"/>
      <c r="N287" s="228"/>
      <c r="O287" s="228"/>
      <c r="P287" s="228"/>
      <c r="Q287" s="228"/>
      <c r="R287" s="228"/>
      <c r="S287" s="228"/>
      <c r="T287" s="229"/>
      <c r="U287" s="13"/>
      <c r="V287" s="13"/>
      <c r="W287" s="13"/>
      <c r="X287" s="13"/>
      <c r="Y287" s="13"/>
      <c r="Z287" s="13"/>
      <c r="AA287" s="13"/>
      <c r="AB287" s="13"/>
      <c r="AC287" s="13"/>
      <c r="AD287" s="13"/>
      <c r="AE287" s="13"/>
      <c r="AT287" s="230" t="s">
        <v>142</v>
      </c>
      <c r="AU287" s="230" t="s">
        <v>153</v>
      </c>
      <c r="AV287" s="13" t="s">
        <v>81</v>
      </c>
      <c r="AW287" s="13" t="s">
        <v>35</v>
      </c>
      <c r="AX287" s="13" t="s">
        <v>73</v>
      </c>
      <c r="AY287" s="230" t="s">
        <v>131</v>
      </c>
    </row>
    <row r="288" s="14" customFormat="1">
      <c r="A288" s="14"/>
      <c r="B288" s="231"/>
      <c r="C288" s="232"/>
      <c r="D288" s="216" t="s">
        <v>142</v>
      </c>
      <c r="E288" s="233" t="s">
        <v>19</v>
      </c>
      <c r="F288" s="234" t="s">
        <v>376</v>
      </c>
      <c r="G288" s="232"/>
      <c r="H288" s="235">
        <v>2.7000000000000002</v>
      </c>
      <c r="I288" s="236"/>
      <c r="J288" s="232"/>
      <c r="K288" s="232"/>
      <c r="L288" s="237"/>
      <c r="M288" s="238"/>
      <c r="N288" s="239"/>
      <c r="O288" s="239"/>
      <c r="P288" s="239"/>
      <c r="Q288" s="239"/>
      <c r="R288" s="239"/>
      <c r="S288" s="239"/>
      <c r="T288" s="240"/>
      <c r="U288" s="14"/>
      <c r="V288" s="14"/>
      <c r="W288" s="14"/>
      <c r="X288" s="14"/>
      <c r="Y288" s="14"/>
      <c r="Z288" s="14"/>
      <c r="AA288" s="14"/>
      <c r="AB288" s="14"/>
      <c r="AC288" s="14"/>
      <c r="AD288" s="14"/>
      <c r="AE288" s="14"/>
      <c r="AT288" s="241" t="s">
        <v>142</v>
      </c>
      <c r="AU288" s="241" t="s">
        <v>153</v>
      </c>
      <c r="AV288" s="14" t="s">
        <v>138</v>
      </c>
      <c r="AW288" s="14" t="s">
        <v>35</v>
      </c>
      <c r="AX288" s="14" t="s">
        <v>73</v>
      </c>
      <c r="AY288" s="241" t="s">
        <v>131</v>
      </c>
    </row>
    <row r="289" s="14" customFormat="1">
      <c r="A289" s="14"/>
      <c r="B289" s="231"/>
      <c r="C289" s="232"/>
      <c r="D289" s="216" t="s">
        <v>142</v>
      </c>
      <c r="E289" s="233" t="s">
        <v>19</v>
      </c>
      <c r="F289" s="234" t="s">
        <v>377</v>
      </c>
      <c r="G289" s="232"/>
      <c r="H289" s="235">
        <v>1.0249999999999999</v>
      </c>
      <c r="I289" s="236"/>
      <c r="J289" s="232"/>
      <c r="K289" s="232"/>
      <c r="L289" s="237"/>
      <c r="M289" s="238"/>
      <c r="N289" s="239"/>
      <c r="O289" s="239"/>
      <c r="P289" s="239"/>
      <c r="Q289" s="239"/>
      <c r="R289" s="239"/>
      <c r="S289" s="239"/>
      <c r="T289" s="240"/>
      <c r="U289" s="14"/>
      <c r="V289" s="14"/>
      <c r="W289" s="14"/>
      <c r="X289" s="14"/>
      <c r="Y289" s="14"/>
      <c r="Z289" s="14"/>
      <c r="AA289" s="14"/>
      <c r="AB289" s="14"/>
      <c r="AC289" s="14"/>
      <c r="AD289" s="14"/>
      <c r="AE289" s="14"/>
      <c r="AT289" s="241" t="s">
        <v>142</v>
      </c>
      <c r="AU289" s="241" t="s">
        <v>153</v>
      </c>
      <c r="AV289" s="14" t="s">
        <v>138</v>
      </c>
      <c r="AW289" s="14" t="s">
        <v>35</v>
      </c>
      <c r="AX289" s="14" t="s">
        <v>73</v>
      </c>
      <c r="AY289" s="241" t="s">
        <v>131</v>
      </c>
    </row>
    <row r="290" s="14" customFormat="1">
      <c r="A290" s="14"/>
      <c r="B290" s="231"/>
      <c r="C290" s="232"/>
      <c r="D290" s="216" t="s">
        <v>142</v>
      </c>
      <c r="E290" s="233" t="s">
        <v>19</v>
      </c>
      <c r="F290" s="234" t="s">
        <v>378</v>
      </c>
      <c r="G290" s="232"/>
      <c r="H290" s="235">
        <v>5.9500000000000002</v>
      </c>
      <c r="I290" s="236"/>
      <c r="J290" s="232"/>
      <c r="K290" s="232"/>
      <c r="L290" s="237"/>
      <c r="M290" s="238"/>
      <c r="N290" s="239"/>
      <c r="O290" s="239"/>
      <c r="P290" s="239"/>
      <c r="Q290" s="239"/>
      <c r="R290" s="239"/>
      <c r="S290" s="239"/>
      <c r="T290" s="240"/>
      <c r="U290" s="14"/>
      <c r="V290" s="14"/>
      <c r="W290" s="14"/>
      <c r="X290" s="14"/>
      <c r="Y290" s="14"/>
      <c r="Z290" s="14"/>
      <c r="AA290" s="14"/>
      <c r="AB290" s="14"/>
      <c r="AC290" s="14"/>
      <c r="AD290" s="14"/>
      <c r="AE290" s="14"/>
      <c r="AT290" s="241" t="s">
        <v>142</v>
      </c>
      <c r="AU290" s="241" t="s">
        <v>153</v>
      </c>
      <c r="AV290" s="14" t="s">
        <v>138</v>
      </c>
      <c r="AW290" s="14" t="s">
        <v>35</v>
      </c>
      <c r="AX290" s="14" t="s">
        <v>73</v>
      </c>
      <c r="AY290" s="241" t="s">
        <v>131</v>
      </c>
    </row>
    <row r="291" s="14" customFormat="1">
      <c r="A291" s="14"/>
      <c r="B291" s="231"/>
      <c r="C291" s="232"/>
      <c r="D291" s="216" t="s">
        <v>142</v>
      </c>
      <c r="E291" s="233" t="s">
        <v>19</v>
      </c>
      <c r="F291" s="234" t="s">
        <v>379</v>
      </c>
      <c r="G291" s="232"/>
      <c r="H291" s="235">
        <v>13.75</v>
      </c>
      <c r="I291" s="236"/>
      <c r="J291" s="232"/>
      <c r="K291" s="232"/>
      <c r="L291" s="237"/>
      <c r="M291" s="238"/>
      <c r="N291" s="239"/>
      <c r="O291" s="239"/>
      <c r="P291" s="239"/>
      <c r="Q291" s="239"/>
      <c r="R291" s="239"/>
      <c r="S291" s="239"/>
      <c r="T291" s="240"/>
      <c r="U291" s="14"/>
      <c r="V291" s="14"/>
      <c r="W291" s="14"/>
      <c r="X291" s="14"/>
      <c r="Y291" s="14"/>
      <c r="Z291" s="14"/>
      <c r="AA291" s="14"/>
      <c r="AB291" s="14"/>
      <c r="AC291" s="14"/>
      <c r="AD291" s="14"/>
      <c r="AE291" s="14"/>
      <c r="AT291" s="241" t="s">
        <v>142</v>
      </c>
      <c r="AU291" s="241" t="s">
        <v>153</v>
      </c>
      <c r="AV291" s="14" t="s">
        <v>138</v>
      </c>
      <c r="AW291" s="14" t="s">
        <v>35</v>
      </c>
      <c r="AX291" s="14" t="s">
        <v>73</v>
      </c>
      <c r="AY291" s="241" t="s">
        <v>131</v>
      </c>
    </row>
    <row r="292" s="15" customFormat="1">
      <c r="A292" s="15"/>
      <c r="B292" s="242"/>
      <c r="C292" s="243"/>
      <c r="D292" s="216" t="s">
        <v>142</v>
      </c>
      <c r="E292" s="244" t="s">
        <v>19</v>
      </c>
      <c r="F292" s="245" t="s">
        <v>148</v>
      </c>
      <c r="G292" s="243"/>
      <c r="H292" s="246">
        <v>138.32500000000005</v>
      </c>
      <c r="I292" s="247"/>
      <c r="J292" s="243"/>
      <c r="K292" s="243"/>
      <c r="L292" s="248"/>
      <c r="M292" s="249"/>
      <c r="N292" s="250"/>
      <c r="O292" s="250"/>
      <c r="P292" s="250"/>
      <c r="Q292" s="250"/>
      <c r="R292" s="250"/>
      <c r="S292" s="250"/>
      <c r="T292" s="251"/>
      <c r="U292" s="15"/>
      <c r="V292" s="15"/>
      <c r="W292" s="15"/>
      <c r="X292" s="15"/>
      <c r="Y292" s="15"/>
      <c r="Z292" s="15"/>
      <c r="AA292" s="15"/>
      <c r="AB292" s="15"/>
      <c r="AC292" s="15"/>
      <c r="AD292" s="15"/>
      <c r="AE292" s="15"/>
      <c r="AT292" s="252" t="s">
        <v>142</v>
      </c>
      <c r="AU292" s="252" t="s">
        <v>153</v>
      </c>
      <c r="AV292" s="15" t="s">
        <v>137</v>
      </c>
      <c r="AW292" s="15" t="s">
        <v>35</v>
      </c>
      <c r="AX292" s="15" t="s">
        <v>81</v>
      </c>
      <c r="AY292" s="252" t="s">
        <v>131</v>
      </c>
    </row>
    <row r="293" s="14" customFormat="1">
      <c r="A293" s="14"/>
      <c r="B293" s="231"/>
      <c r="C293" s="232"/>
      <c r="D293" s="216" t="s">
        <v>142</v>
      </c>
      <c r="E293" s="232"/>
      <c r="F293" s="234" t="s">
        <v>380</v>
      </c>
      <c r="G293" s="232"/>
      <c r="H293" s="235">
        <v>159.07400000000001</v>
      </c>
      <c r="I293" s="236"/>
      <c r="J293" s="232"/>
      <c r="K293" s="232"/>
      <c r="L293" s="237"/>
      <c r="M293" s="238"/>
      <c r="N293" s="239"/>
      <c r="O293" s="239"/>
      <c r="P293" s="239"/>
      <c r="Q293" s="239"/>
      <c r="R293" s="239"/>
      <c r="S293" s="239"/>
      <c r="T293" s="240"/>
      <c r="U293" s="14"/>
      <c r="V293" s="14"/>
      <c r="W293" s="14"/>
      <c r="X293" s="14"/>
      <c r="Y293" s="14"/>
      <c r="Z293" s="14"/>
      <c r="AA293" s="14"/>
      <c r="AB293" s="14"/>
      <c r="AC293" s="14"/>
      <c r="AD293" s="14"/>
      <c r="AE293" s="14"/>
      <c r="AT293" s="241" t="s">
        <v>142</v>
      </c>
      <c r="AU293" s="241" t="s">
        <v>153</v>
      </c>
      <c r="AV293" s="14" t="s">
        <v>138</v>
      </c>
      <c r="AW293" s="14" t="s">
        <v>4</v>
      </c>
      <c r="AX293" s="14" t="s">
        <v>81</v>
      </c>
      <c r="AY293" s="241" t="s">
        <v>131</v>
      </c>
    </row>
    <row r="294" s="2" customFormat="1" ht="16.5" customHeight="1">
      <c r="A294" s="39"/>
      <c r="B294" s="40"/>
      <c r="C294" s="253" t="s">
        <v>381</v>
      </c>
      <c r="D294" s="253" t="s">
        <v>207</v>
      </c>
      <c r="E294" s="254" t="s">
        <v>382</v>
      </c>
      <c r="F294" s="255" t="s">
        <v>383</v>
      </c>
      <c r="G294" s="256" t="s">
        <v>241</v>
      </c>
      <c r="H294" s="257">
        <v>159.07400000000001</v>
      </c>
      <c r="I294" s="258"/>
      <c r="J294" s="259">
        <f>ROUND(I294*H294,2)</f>
        <v>0</v>
      </c>
      <c r="K294" s="260"/>
      <c r="L294" s="261"/>
      <c r="M294" s="262" t="s">
        <v>19</v>
      </c>
      <c r="N294" s="263" t="s">
        <v>45</v>
      </c>
      <c r="O294" s="85"/>
      <c r="P294" s="212">
        <f>O294*H294</f>
        <v>0</v>
      </c>
      <c r="Q294" s="212">
        <v>0.00020000000000000001</v>
      </c>
      <c r="R294" s="212">
        <f>Q294*H294</f>
        <v>0.031814800000000004</v>
      </c>
      <c r="S294" s="212">
        <v>0</v>
      </c>
      <c r="T294" s="213">
        <f>S294*H294</f>
        <v>0</v>
      </c>
      <c r="U294" s="39"/>
      <c r="V294" s="39"/>
      <c r="W294" s="39"/>
      <c r="X294" s="39"/>
      <c r="Y294" s="39"/>
      <c r="Z294" s="39"/>
      <c r="AA294" s="39"/>
      <c r="AB294" s="39"/>
      <c r="AC294" s="39"/>
      <c r="AD294" s="39"/>
      <c r="AE294" s="39"/>
      <c r="AR294" s="214" t="s">
        <v>210</v>
      </c>
      <c r="AT294" s="214" t="s">
        <v>207</v>
      </c>
      <c r="AU294" s="214" t="s">
        <v>153</v>
      </c>
      <c r="AY294" s="18" t="s">
        <v>131</v>
      </c>
      <c r="BE294" s="215">
        <f>IF(N294="základní",J294,0)</f>
        <v>0</v>
      </c>
      <c r="BF294" s="215">
        <f>IF(N294="snížená",J294,0)</f>
        <v>0</v>
      </c>
      <c r="BG294" s="215">
        <f>IF(N294="zákl. přenesená",J294,0)</f>
        <v>0</v>
      </c>
      <c r="BH294" s="215">
        <f>IF(N294="sníž. přenesená",J294,0)</f>
        <v>0</v>
      </c>
      <c r="BI294" s="215">
        <f>IF(N294="nulová",J294,0)</f>
        <v>0</v>
      </c>
      <c r="BJ294" s="18" t="s">
        <v>138</v>
      </c>
      <c r="BK294" s="215">
        <f>ROUND(I294*H294,2)</f>
        <v>0</v>
      </c>
      <c r="BL294" s="18" t="s">
        <v>137</v>
      </c>
      <c r="BM294" s="214" t="s">
        <v>384</v>
      </c>
    </row>
    <row r="295" s="14" customFormat="1">
      <c r="A295" s="14"/>
      <c r="B295" s="231"/>
      <c r="C295" s="232"/>
      <c r="D295" s="216" t="s">
        <v>142</v>
      </c>
      <c r="E295" s="232"/>
      <c r="F295" s="234" t="s">
        <v>380</v>
      </c>
      <c r="G295" s="232"/>
      <c r="H295" s="235">
        <v>159.07400000000001</v>
      </c>
      <c r="I295" s="236"/>
      <c r="J295" s="232"/>
      <c r="K295" s="232"/>
      <c r="L295" s="237"/>
      <c r="M295" s="238"/>
      <c r="N295" s="239"/>
      <c r="O295" s="239"/>
      <c r="P295" s="239"/>
      <c r="Q295" s="239"/>
      <c r="R295" s="239"/>
      <c r="S295" s="239"/>
      <c r="T295" s="240"/>
      <c r="U295" s="14"/>
      <c r="V295" s="14"/>
      <c r="W295" s="14"/>
      <c r="X295" s="14"/>
      <c r="Y295" s="14"/>
      <c r="Z295" s="14"/>
      <c r="AA295" s="14"/>
      <c r="AB295" s="14"/>
      <c r="AC295" s="14"/>
      <c r="AD295" s="14"/>
      <c r="AE295" s="14"/>
      <c r="AT295" s="241" t="s">
        <v>142</v>
      </c>
      <c r="AU295" s="241" t="s">
        <v>153</v>
      </c>
      <c r="AV295" s="14" t="s">
        <v>138</v>
      </c>
      <c r="AW295" s="14" t="s">
        <v>4</v>
      </c>
      <c r="AX295" s="14" t="s">
        <v>81</v>
      </c>
      <c r="AY295" s="241" t="s">
        <v>131</v>
      </c>
    </row>
    <row r="296" s="2" customFormat="1" ht="33" customHeight="1">
      <c r="A296" s="39"/>
      <c r="B296" s="40"/>
      <c r="C296" s="202" t="s">
        <v>385</v>
      </c>
      <c r="D296" s="202" t="s">
        <v>133</v>
      </c>
      <c r="E296" s="203" t="s">
        <v>386</v>
      </c>
      <c r="F296" s="204" t="s">
        <v>387</v>
      </c>
      <c r="G296" s="205" t="s">
        <v>241</v>
      </c>
      <c r="H296" s="206">
        <v>408.72500000000002</v>
      </c>
      <c r="I296" s="207"/>
      <c r="J296" s="208">
        <f>ROUND(I296*H296,2)</f>
        <v>0</v>
      </c>
      <c r="K296" s="209"/>
      <c r="L296" s="45"/>
      <c r="M296" s="210" t="s">
        <v>19</v>
      </c>
      <c r="N296" s="211" t="s">
        <v>45</v>
      </c>
      <c r="O296" s="85"/>
      <c r="P296" s="212">
        <f>O296*H296</f>
        <v>0</v>
      </c>
      <c r="Q296" s="212">
        <v>0</v>
      </c>
      <c r="R296" s="212">
        <f>Q296*H296</f>
        <v>0</v>
      </c>
      <c r="S296" s="212">
        <v>0</v>
      </c>
      <c r="T296" s="213">
        <f>S296*H296</f>
        <v>0</v>
      </c>
      <c r="U296" s="39"/>
      <c r="V296" s="39"/>
      <c r="W296" s="39"/>
      <c r="X296" s="39"/>
      <c r="Y296" s="39"/>
      <c r="Z296" s="39"/>
      <c r="AA296" s="39"/>
      <c r="AB296" s="39"/>
      <c r="AC296" s="39"/>
      <c r="AD296" s="39"/>
      <c r="AE296" s="39"/>
      <c r="AR296" s="214" t="s">
        <v>137</v>
      </c>
      <c r="AT296" s="214" t="s">
        <v>133</v>
      </c>
      <c r="AU296" s="214" t="s">
        <v>153</v>
      </c>
      <c r="AY296" s="18" t="s">
        <v>131</v>
      </c>
      <c r="BE296" s="215">
        <f>IF(N296="základní",J296,0)</f>
        <v>0</v>
      </c>
      <c r="BF296" s="215">
        <f>IF(N296="snížená",J296,0)</f>
        <v>0</v>
      </c>
      <c r="BG296" s="215">
        <f>IF(N296="zákl. přenesená",J296,0)</f>
        <v>0</v>
      </c>
      <c r="BH296" s="215">
        <f>IF(N296="sníž. přenesená",J296,0)</f>
        <v>0</v>
      </c>
      <c r="BI296" s="215">
        <f>IF(N296="nulová",J296,0)</f>
        <v>0</v>
      </c>
      <c r="BJ296" s="18" t="s">
        <v>138</v>
      </c>
      <c r="BK296" s="215">
        <f>ROUND(I296*H296,2)</f>
        <v>0</v>
      </c>
      <c r="BL296" s="18" t="s">
        <v>137</v>
      </c>
      <c r="BM296" s="214" t="s">
        <v>388</v>
      </c>
    </row>
    <row r="297" s="2" customFormat="1">
      <c r="A297" s="39"/>
      <c r="B297" s="40"/>
      <c r="C297" s="41"/>
      <c r="D297" s="216" t="s">
        <v>140</v>
      </c>
      <c r="E297" s="41"/>
      <c r="F297" s="217" t="s">
        <v>359</v>
      </c>
      <c r="G297" s="41"/>
      <c r="H297" s="41"/>
      <c r="I297" s="218"/>
      <c r="J297" s="41"/>
      <c r="K297" s="41"/>
      <c r="L297" s="45"/>
      <c r="M297" s="219"/>
      <c r="N297" s="220"/>
      <c r="O297" s="85"/>
      <c r="P297" s="85"/>
      <c r="Q297" s="85"/>
      <c r="R297" s="85"/>
      <c r="S297" s="85"/>
      <c r="T297" s="86"/>
      <c r="U297" s="39"/>
      <c r="V297" s="39"/>
      <c r="W297" s="39"/>
      <c r="X297" s="39"/>
      <c r="Y297" s="39"/>
      <c r="Z297" s="39"/>
      <c r="AA297" s="39"/>
      <c r="AB297" s="39"/>
      <c r="AC297" s="39"/>
      <c r="AD297" s="39"/>
      <c r="AE297" s="39"/>
      <c r="AT297" s="18" t="s">
        <v>140</v>
      </c>
      <c r="AU297" s="18" t="s">
        <v>153</v>
      </c>
    </row>
    <row r="298" s="14" customFormat="1">
      <c r="A298" s="14"/>
      <c r="B298" s="231"/>
      <c r="C298" s="232"/>
      <c r="D298" s="216" t="s">
        <v>142</v>
      </c>
      <c r="E298" s="233" t="s">
        <v>19</v>
      </c>
      <c r="F298" s="234" t="s">
        <v>389</v>
      </c>
      <c r="G298" s="232"/>
      <c r="H298" s="235">
        <v>13.65</v>
      </c>
      <c r="I298" s="236"/>
      <c r="J298" s="232"/>
      <c r="K298" s="232"/>
      <c r="L298" s="237"/>
      <c r="M298" s="238"/>
      <c r="N298" s="239"/>
      <c r="O298" s="239"/>
      <c r="P298" s="239"/>
      <c r="Q298" s="239"/>
      <c r="R298" s="239"/>
      <c r="S298" s="239"/>
      <c r="T298" s="240"/>
      <c r="U298" s="14"/>
      <c r="V298" s="14"/>
      <c r="W298" s="14"/>
      <c r="X298" s="14"/>
      <c r="Y298" s="14"/>
      <c r="Z298" s="14"/>
      <c r="AA298" s="14"/>
      <c r="AB298" s="14"/>
      <c r="AC298" s="14"/>
      <c r="AD298" s="14"/>
      <c r="AE298" s="14"/>
      <c r="AT298" s="241" t="s">
        <v>142</v>
      </c>
      <c r="AU298" s="241" t="s">
        <v>153</v>
      </c>
      <c r="AV298" s="14" t="s">
        <v>138</v>
      </c>
      <c r="AW298" s="14" t="s">
        <v>35</v>
      </c>
      <c r="AX298" s="14" t="s">
        <v>73</v>
      </c>
      <c r="AY298" s="241" t="s">
        <v>131</v>
      </c>
    </row>
    <row r="299" s="14" customFormat="1">
      <c r="A299" s="14"/>
      <c r="B299" s="231"/>
      <c r="C299" s="232"/>
      <c r="D299" s="216" t="s">
        <v>142</v>
      </c>
      <c r="E299" s="233" t="s">
        <v>19</v>
      </c>
      <c r="F299" s="234" t="s">
        <v>390</v>
      </c>
      <c r="G299" s="232"/>
      <c r="H299" s="235">
        <v>41.25</v>
      </c>
      <c r="I299" s="236"/>
      <c r="J299" s="232"/>
      <c r="K299" s="232"/>
      <c r="L299" s="237"/>
      <c r="M299" s="238"/>
      <c r="N299" s="239"/>
      <c r="O299" s="239"/>
      <c r="P299" s="239"/>
      <c r="Q299" s="239"/>
      <c r="R299" s="239"/>
      <c r="S299" s="239"/>
      <c r="T299" s="240"/>
      <c r="U299" s="14"/>
      <c r="V299" s="14"/>
      <c r="W299" s="14"/>
      <c r="X299" s="14"/>
      <c r="Y299" s="14"/>
      <c r="Z299" s="14"/>
      <c r="AA299" s="14"/>
      <c r="AB299" s="14"/>
      <c r="AC299" s="14"/>
      <c r="AD299" s="14"/>
      <c r="AE299" s="14"/>
      <c r="AT299" s="241" t="s">
        <v>142</v>
      </c>
      <c r="AU299" s="241" t="s">
        <v>153</v>
      </c>
      <c r="AV299" s="14" t="s">
        <v>138</v>
      </c>
      <c r="AW299" s="14" t="s">
        <v>35</v>
      </c>
      <c r="AX299" s="14" t="s">
        <v>73</v>
      </c>
      <c r="AY299" s="241" t="s">
        <v>131</v>
      </c>
    </row>
    <row r="300" s="14" customFormat="1">
      <c r="A300" s="14"/>
      <c r="B300" s="231"/>
      <c r="C300" s="232"/>
      <c r="D300" s="216" t="s">
        <v>142</v>
      </c>
      <c r="E300" s="233" t="s">
        <v>19</v>
      </c>
      <c r="F300" s="234" t="s">
        <v>391</v>
      </c>
      <c r="G300" s="232"/>
      <c r="H300" s="235">
        <v>5.0250000000000004</v>
      </c>
      <c r="I300" s="236"/>
      <c r="J300" s="232"/>
      <c r="K300" s="232"/>
      <c r="L300" s="237"/>
      <c r="M300" s="238"/>
      <c r="N300" s="239"/>
      <c r="O300" s="239"/>
      <c r="P300" s="239"/>
      <c r="Q300" s="239"/>
      <c r="R300" s="239"/>
      <c r="S300" s="239"/>
      <c r="T300" s="240"/>
      <c r="U300" s="14"/>
      <c r="V300" s="14"/>
      <c r="W300" s="14"/>
      <c r="X300" s="14"/>
      <c r="Y300" s="14"/>
      <c r="Z300" s="14"/>
      <c r="AA300" s="14"/>
      <c r="AB300" s="14"/>
      <c r="AC300" s="14"/>
      <c r="AD300" s="14"/>
      <c r="AE300" s="14"/>
      <c r="AT300" s="241" t="s">
        <v>142</v>
      </c>
      <c r="AU300" s="241" t="s">
        <v>153</v>
      </c>
      <c r="AV300" s="14" t="s">
        <v>138</v>
      </c>
      <c r="AW300" s="14" t="s">
        <v>35</v>
      </c>
      <c r="AX300" s="14" t="s">
        <v>73</v>
      </c>
      <c r="AY300" s="241" t="s">
        <v>131</v>
      </c>
    </row>
    <row r="301" s="14" customFormat="1">
      <c r="A301" s="14"/>
      <c r="B301" s="231"/>
      <c r="C301" s="232"/>
      <c r="D301" s="216" t="s">
        <v>142</v>
      </c>
      <c r="E301" s="233" t="s">
        <v>19</v>
      </c>
      <c r="F301" s="234" t="s">
        <v>392</v>
      </c>
      <c r="G301" s="232"/>
      <c r="H301" s="235">
        <v>11.5</v>
      </c>
      <c r="I301" s="236"/>
      <c r="J301" s="232"/>
      <c r="K301" s="232"/>
      <c r="L301" s="237"/>
      <c r="M301" s="238"/>
      <c r="N301" s="239"/>
      <c r="O301" s="239"/>
      <c r="P301" s="239"/>
      <c r="Q301" s="239"/>
      <c r="R301" s="239"/>
      <c r="S301" s="239"/>
      <c r="T301" s="240"/>
      <c r="U301" s="14"/>
      <c r="V301" s="14"/>
      <c r="W301" s="14"/>
      <c r="X301" s="14"/>
      <c r="Y301" s="14"/>
      <c r="Z301" s="14"/>
      <c r="AA301" s="14"/>
      <c r="AB301" s="14"/>
      <c r="AC301" s="14"/>
      <c r="AD301" s="14"/>
      <c r="AE301" s="14"/>
      <c r="AT301" s="241" t="s">
        <v>142</v>
      </c>
      <c r="AU301" s="241" t="s">
        <v>153</v>
      </c>
      <c r="AV301" s="14" t="s">
        <v>138</v>
      </c>
      <c r="AW301" s="14" t="s">
        <v>35</v>
      </c>
      <c r="AX301" s="14" t="s">
        <v>73</v>
      </c>
      <c r="AY301" s="241" t="s">
        <v>131</v>
      </c>
    </row>
    <row r="302" s="14" customFormat="1">
      <c r="A302" s="14"/>
      <c r="B302" s="231"/>
      <c r="C302" s="232"/>
      <c r="D302" s="216" t="s">
        <v>142</v>
      </c>
      <c r="E302" s="233" t="s">
        <v>19</v>
      </c>
      <c r="F302" s="234" t="s">
        <v>393</v>
      </c>
      <c r="G302" s="232"/>
      <c r="H302" s="235">
        <v>96</v>
      </c>
      <c r="I302" s="236"/>
      <c r="J302" s="232"/>
      <c r="K302" s="232"/>
      <c r="L302" s="237"/>
      <c r="M302" s="238"/>
      <c r="N302" s="239"/>
      <c r="O302" s="239"/>
      <c r="P302" s="239"/>
      <c r="Q302" s="239"/>
      <c r="R302" s="239"/>
      <c r="S302" s="239"/>
      <c r="T302" s="240"/>
      <c r="U302" s="14"/>
      <c r="V302" s="14"/>
      <c r="W302" s="14"/>
      <c r="X302" s="14"/>
      <c r="Y302" s="14"/>
      <c r="Z302" s="14"/>
      <c r="AA302" s="14"/>
      <c r="AB302" s="14"/>
      <c r="AC302" s="14"/>
      <c r="AD302" s="14"/>
      <c r="AE302" s="14"/>
      <c r="AT302" s="241" t="s">
        <v>142</v>
      </c>
      <c r="AU302" s="241" t="s">
        <v>153</v>
      </c>
      <c r="AV302" s="14" t="s">
        <v>138</v>
      </c>
      <c r="AW302" s="14" t="s">
        <v>35</v>
      </c>
      <c r="AX302" s="14" t="s">
        <v>73</v>
      </c>
      <c r="AY302" s="241" t="s">
        <v>131</v>
      </c>
    </row>
    <row r="303" s="14" customFormat="1">
      <c r="A303" s="14"/>
      <c r="B303" s="231"/>
      <c r="C303" s="232"/>
      <c r="D303" s="216" t="s">
        <v>142</v>
      </c>
      <c r="E303" s="233" t="s">
        <v>19</v>
      </c>
      <c r="F303" s="234" t="s">
        <v>394</v>
      </c>
      <c r="G303" s="232"/>
      <c r="H303" s="235">
        <v>21.300000000000001</v>
      </c>
      <c r="I303" s="236"/>
      <c r="J303" s="232"/>
      <c r="K303" s="232"/>
      <c r="L303" s="237"/>
      <c r="M303" s="238"/>
      <c r="N303" s="239"/>
      <c r="O303" s="239"/>
      <c r="P303" s="239"/>
      <c r="Q303" s="239"/>
      <c r="R303" s="239"/>
      <c r="S303" s="239"/>
      <c r="T303" s="240"/>
      <c r="U303" s="14"/>
      <c r="V303" s="14"/>
      <c r="W303" s="14"/>
      <c r="X303" s="14"/>
      <c r="Y303" s="14"/>
      <c r="Z303" s="14"/>
      <c r="AA303" s="14"/>
      <c r="AB303" s="14"/>
      <c r="AC303" s="14"/>
      <c r="AD303" s="14"/>
      <c r="AE303" s="14"/>
      <c r="AT303" s="241" t="s">
        <v>142</v>
      </c>
      <c r="AU303" s="241" t="s">
        <v>153</v>
      </c>
      <c r="AV303" s="14" t="s">
        <v>138</v>
      </c>
      <c r="AW303" s="14" t="s">
        <v>35</v>
      </c>
      <c r="AX303" s="14" t="s">
        <v>73</v>
      </c>
      <c r="AY303" s="241" t="s">
        <v>131</v>
      </c>
    </row>
    <row r="304" s="14" customFormat="1">
      <c r="A304" s="14"/>
      <c r="B304" s="231"/>
      <c r="C304" s="232"/>
      <c r="D304" s="216" t="s">
        <v>142</v>
      </c>
      <c r="E304" s="233" t="s">
        <v>19</v>
      </c>
      <c r="F304" s="234" t="s">
        <v>395</v>
      </c>
      <c r="G304" s="232"/>
      <c r="H304" s="235">
        <v>160</v>
      </c>
      <c r="I304" s="236"/>
      <c r="J304" s="232"/>
      <c r="K304" s="232"/>
      <c r="L304" s="237"/>
      <c r="M304" s="238"/>
      <c r="N304" s="239"/>
      <c r="O304" s="239"/>
      <c r="P304" s="239"/>
      <c r="Q304" s="239"/>
      <c r="R304" s="239"/>
      <c r="S304" s="239"/>
      <c r="T304" s="240"/>
      <c r="U304" s="14"/>
      <c r="V304" s="14"/>
      <c r="W304" s="14"/>
      <c r="X304" s="14"/>
      <c r="Y304" s="14"/>
      <c r="Z304" s="14"/>
      <c r="AA304" s="14"/>
      <c r="AB304" s="14"/>
      <c r="AC304" s="14"/>
      <c r="AD304" s="14"/>
      <c r="AE304" s="14"/>
      <c r="AT304" s="241" t="s">
        <v>142</v>
      </c>
      <c r="AU304" s="241" t="s">
        <v>153</v>
      </c>
      <c r="AV304" s="14" t="s">
        <v>138</v>
      </c>
      <c r="AW304" s="14" t="s">
        <v>35</v>
      </c>
      <c r="AX304" s="14" t="s">
        <v>73</v>
      </c>
      <c r="AY304" s="241" t="s">
        <v>131</v>
      </c>
    </row>
    <row r="305" s="14" customFormat="1">
      <c r="A305" s="14"/>
      <c r="B305" s="231"/>
      <c r="C305" s="232"/>
      <c r="D305" s="216" t="s">
        <v>142</v>
      </c>
      <c r="E305" s="233" t="s">
        <v>19</v>
      </c>
      <c r="F305" s="234" t="s">
        <v>396</v>
      </c>
      <c r="G305" s="232"/>
      <c r="H305" s="235">
        <v>60</v>
      </c>
      <c r="I305" s="236"/>
      <c r="J305" s="232"/>
      <c r="K305" s="232"/>
      <c r="L305" s="237"/>
      <c r="M305" s="238"/>
      <c r="N305" s="239"/>
      <c r="O305" s="239"/>
      <c r="P305" s="239"/>
      <c r="Q305" s="239"/>
      <c r="R305" s="239"/>
      <c r="S305" s="239"/>
      <c r="T305" s="240"/>
      <c r="U305" s="14"/>
      <c r="V305" s="14"/>
      <c r="W305" s="14"/>
      <c r="X305" s="14"/>
      <c r="Y305" s="14"/>
      <c r="Z305" s="14"/>
      <c r="AA305" s="14"/>
      <c r="AB305" s="14"/>
      <c r="AC305" s="14"/>
      <c r="AD305" s="14"/>
      <c r="AE305" s="14"/>
      <c r="AT305" s="241" t="s">
        <v>142</v>
      </c>
      <c r="AU305" s="241" t="s">
        <v>153</v>
      </c>
      <c r="AV305" s="14" t="s">
        <v>138</v>
      </c>
      <c r="AW305" s="14" t="s">
        <v>35</v>
      </c>
      <c r="AX305" s="14" t="s">
        <v>73</v>
      </c>
      <c r="AY305" s="241" t="s">
        <v>131</v>
      </c>
    </row>
    <row r="306" s="15" customFormat="1">
      <c r="A306" s="15"/>
      <c r="B306" s="242"/>
      <c r="C306" s="243"/>
      <c r="D306" s="216" t="s">
        <v>142</v>
      </c>
      <c r="E306" s="244" t="s">
        <v>19</v>
      </c>
      <c r="F306" s="245" t="s">
        <v>148</v>
      </c>
      <c r="G306" s="243"/>
      <c r="H306" s="246">
        <v>408.72500000000002</v>
      </c>
      <c r="I306" s="247"/>
      <c r="J306" s="243"/>
      <c r="K306" s="243"/>
      <c r="L306" s="248"/>
      <c r="M306" s="249"/>
      <c r="N306" s="250"/>
      <c r="O306" s="250"/>
      <c r="P306" s="250"/>
      <c r="Q306" s="250"/>
      <c r="R306" s="250"/>
      <c r="S306" s="250"/>
      <c r="T306" s="251"/>
      <c r="U306" s="15"/>
      <c r="V306" s="15"/>
      <c r="W306" s="15"/>
      <c r="X306" s="15"/>
      <c r="Y306" s="15"/>
      <c r="Z306" s="15"/>
      <c r="AA306" s="15"/>
      <c r="AB306" s="15"/>
      <c r="AC306" s="15"/>
      <c r="AD306" s="15"/>
      <c r="AE306" s="15"/>
      <c r="AT306" s="252" t="s">
        <v>142</v>
      </c>
      <c r="AU306" s="252" t="s">
        <v>153</v>
      </c>
      <c r="AV306" s="15" t="s">
        <v>137</v>
      </c>
      <c r="AW306" s="15" t="s">
        <v>35</v>
      </c>
      <c r="AX306" s="15" t="s">
        <v>81</v>
      </c>
      <c r="AY306" s="252" t="s">
        <v>131</v>
      </c>
    </row>
    <row r="307" s="2" customFormat="1" ht="16.5" customHeight="1">
      <c r="A307" s="39"/>
      <c r="B307" s="40"/>
      <c r="C307" s="253" t="s">
        <v>397</v>
      </c>
      <c r="D307" s="253" t="s">
        <v>207</v>
      </c>
      <c r="E307" s="254" t="s">
        <v>398</v>
      </c>
      <c r="F307" s="255" t="s">
        <v>399</v>
      </c>
      <c r="G307" s="256" t="s">
        <v>241</v>
      </c>
      <c r="H307" s="257">
        <v>470.03399999999999</v>
      </c>
      <c r="I307" s="258"/>
      <c r="J307" s="259">
        <f>ROUND(I307*H307,2)</f>
        <v>0</v>
      </c>
      <c r="K307" s="260"/>
      <c r="L307" s="261"/>
      <c r="M307" s="262" t="s">
        <v>19</v>
      </c>
      <c r="N307" s="263" t="s">
        <v>45</v>
      </c>
      <c r="O307" s="85"/>
      <c r="P307" s="212">
        <f>O307*H307</f>
        <v>0</v>
      </c>
      <c r="Q307" s="212">
        <v>4.0000000000000003E-05</v>
      </c>
      <c r="R307" s="212">
        <f>Q307*H307</f>
        <v>0.01880136</v>
      </c>
      <c r="S307" s="212">
        <v>0</v>
      </c>
      <c r="T307" s="213">
        <f>S307*H307</f>
        <v>0</v>
      </c>
      <c r="U307" s="39"/>
      <c r="V307" s="39"/>
      <c r="W307" s="39"/>
      <c r="X307" s="39"/>
      <c r="Y307" s="39"/>
      <c r="Z307" s="39"/>
      <c r="AA307" s="39"/>
      <c r="AB307" s="39"/>
      <c r="AC307" s="39"/>
      <c r="AD307" s="39"/>
      <c r="AE307" s="39"/>
      <c r="AR307" s="214" t="s">
        <v>210</v>
      </c>
      <c r="AT307" s="214" t="s">
        <v>207</v>
      </c>
      <c r="AU307" s="214" t="s">
        <v>153</v>
      </c>
      <c r="AY307" s="18" t="s">
        <v>131</v>
      </c>
      <c r="BE307" s="215">
        <f>IF(N307="základní",J307,0)</f>
        <v>0</v>
      </c>
      <c r="BF307" s="215">
        <f>IF(N307="snížená",J307,0)</f>
        <v>0</v>
      </c>
      <c r="BG307" s="215">
        <f>IF(N307="zákl. přenesená",J307,0)</f>
        <v>0</v>
      </c>
      <c r="BH307" s="215">
        <f>IF(N307="sníž. přenesená",J307,0)</f>
        <v>0</v>
      </c>
      <c r="BI307" s="215">
        <f>IF(N307="nulová",J307,0)</f>
        <v>0</v>
      </c>
      <c r="BJ307" s="18" t="s">
        <v>138</v>
      </c>
      <c r="BK307" s="215">
        <f>ROUND(I307*H307,2)</f>
        <v>0</v>
      </c>
      <c r="BL307" s="18" t="s">
        <v>137</v>
      </c>
      <c r="BM307" s="214" t="s">
        <v>400</v>
      </c>
    </row>
    <row r="308" s="14" customFormat="1">
      <c r="A308" s="14"/>
      <c r="B308" s="231"/>
      <c r="C308" s="232"/>
      <c r="D308" s="216" t="s">
        <v>142</v>
      </c>
      <c r="E308" s="232"/>
      <c r="F308" s="234" t="s">
        <v>401</v>
      </c>
      <c r="G308" s="232"/>
      <c r="H308" s="235">
        <v>470.03399999999999</v>
      </c>
      <c r="I308" s="236"/>
      <c r="J308" s="232"/>
      <c r="K308" s="232"/>
      <c r="L308" s="237"/>
      <c r="M308" s="238"/>
      <c r="N308" s="239"/>
      <c r="O308" s="239"/>
      <c r="P308" s="239"/>
      <c r="Q308" s="239"/>
      <c r="R308" s="239"/>
      <c r="S308" s="239"/>
      <c r="T308" s="240"/>
      <c r="U308" s="14"/>
      <c r="V308" s="14"/>
      <c r="W308" s="14"/>
      <c r="X308" s="14"/>
      <c r="Y308" s="14"/>
      <c r="Z308" s="14"/>
      <c r="AA308" s="14"/>
      <c r="AB308" s="14"/>
      <c r="AC308" s="14"/>
      <c r="AD308" s="14"/>
      <c r="AE308" s="14"/>
      <c r="AT308" s="241" t="s">
        <v>142</v>
      </c>
      <c r="AU308" s="241" t="s">
        <v>153</v>
      </c>
      <c r="AV308" s="14" t="s">
        <v>138</v>
      </c>
      <c r="AW308" s="14" t="s">
        <v>4</v>
      </c>
      <c r="AX308" s="14" t="s">
        <v>81</v>
      </c>
      <c r="AY308" s="241" t="s">
        <v>131</v>
      </c>
    </row>
    <row r="309" s="2" customFormat="1" ht="21.75" customHeight="1">
      <c r="A309" s="39"/>
      <c r="B309" s="40"/>
      <c r="C309" s="202" t="s">
        <v>402</v>
      </c>
      <c r="D309" s="202" t="s">
        <v>133</v>
      </c>
      <c r="E309" s="203" t="s">
        <v>267</v>
      </c>
      <c r="F309" s="204" t="s">
        <v>268</v>
      </c>
      <c r="G309" s="205" t="s">
        <v>136</v>
      </c>
      <c r="H309" s="206">
        <v>93.555000000000007</v>
      </c>
      <c r="I309" s="207"/>
      <c r="J309" s="208">
        <f>ROUND(I309*H309,2)</f>
        <v>0</v>
      </c>
      <c r="K309" s="209"/>
      <c r="L309" s="45"/>
      <c r="M309" s="210" t="s">
        <v>19</v>
      </c>
      <c r="N309" s="211" t="s">
        <v>45</v>
      </c>
      <c r="O309" s="85"/>
      <c r="P309" s="212">
        <f>O309*H309</f>
        <v>0</v>
      </c>
      <c r="Q309" s="212">
        <v>0.0085199999999999998</v>
      </c>
      <c r="R309" s="212">
        <f>Q309*H309</f>
        <v>0.79708860000000004</v>
      </c>
      <c r="S309" s="212">
        <v>0</v>
      </c>
      <c r="T309" s="213">
        <f>S309*H309</f>
        <v>0</v>
      </c>
      <c r="U309" s="39"/>
      <c r="V309" s="39"/>
      <c r="W309" s="39"/>
      <c r="X309" s="39"/>
      <c r="Y309" s="39"/>
      <c r="Z309" s="39"/>
      <c r="AA309" s="39"/>
      <c r="AB309" s="39"/>
      <c r="AC309" s="39"/>
      <c r="AD309" s="39"/>
      <c r="AE309" s="39"/>
      <c r="AR309" s="214" t="s">
        <v>137</v>
      </c>
      <c r="AT309" s="214" t="s">
        <v>133</v>
      </c>
      <c r="AU309" s="214" t="s">
        <v>153</v>
      </c>
      <c r="AY309" s="18" t="s">
        <v>131</v>
      </c>
      <c r="BE309" s="215">
        <f>IF(N309="základní",J309,0)</f>
        <v>0</v>
      </c>
      <c r="BF309" s="215">
        <f>IF(N309="snížená",J309,0)</f>
        <v>0</v>
      </c>
      <c r="BG309" s="215">
        <f>IF(N309="zákl. přenesená",J309,0)</f>
        <v>0</v>
      </c>
      <c r="BH309" s="215">
        <f>IF(N309="sníž. přenesená",J309,0)</f>
        <v>0</v>
      </c>
      <c r="BI309" s="215">
        <f>IF(N309="nulová",J309,0)</f>
        <v>0</v>
      </c>
      <c r="BJ309" s="18" t="s">
        <v>138</v>
      </c>
      <c r="BK309" s="215">
        <f>ROUND(I309*H309,2)</f>
        <v>0</v>
      </c>
      <c r="BL309" s="18" t="s">
        <v>137</v>
      </c>
      <c r="BM309" s="214" t="s">
        <v>403</v>
      </c>
    </row>
    <row r="310" s="2" customFormat="1">
      <c r="A310" s="39"/>
      <c r="B310" s="40"/>
      <c r="C310" s="41"/>
      <c r="D310" s="216" t="s">
        <v>140</v>
      </c>
      <c r="E310" s="41"/>
      <c r="F310" s="217" t="s">
        <v>270</v>
      </c>
      <c r="G310" s="41"/>
      <c r="H310" s="41"/>
      <c r="I310" s="218"/>
      <c r="J310" s="41"/>
      <c r="K310" s="41"/>
      <c r="L310" s="45"/>
      <c r="M310" s="219"/>
      <c r="N310" s="220"/>
      <c r="O310" s="85"/>
      <c r="P310" s="85"/>
      <c r="Q310" s="85"/>
      <c r="R310" s="85"/>
      <c r="S310" s="85"/>
      <c r="T310" s="86"/>
      <c r="U310" s="39"/>
      <c r="V310" s="39"/>
      <c r="W310" s="39"/>
      <c r="X310" s="39"/>
      <c r="Y310" s="39"/>
      <c r="Z310" s="39"/>
      <c r="AA310" s="39"/>
      <c r="AB310" s="39"/>
      <c r="AC310" s="39"/>
      <c r="AD310" s="39"/>
      <c r="AE310" s="39"/>
      <c r="AT310" s="18" t="s">
        <v>140</v>
      </c>
      <c r="AU310" s="18" t="s">
        <v>153</v>
      </c>
    </row>
    <row r="311" s="2" customFormat="1" ht="16.5" customHeight="1">
      <c r="A311" s="39"/>
      <c r="B311" s="40"/>
      <c r="C311" s="253" t="s">
        <v>404</v>
      </c>
      <c r="D311" s="253" t="s">
        <v>207</v>
      </c>
      <c r="E311" s="254" t="s">
        <v>405</v>
      </c>
      <c r="F311" s="255" t="s">
        <v>406</v>
      </c>
      <c r="G311" s="256" t="s">
        <v>136</v>
      </c>
      <c r="H311" s="257">
        <v>107.58799999999999</v>
      </c>
      <c r="I311" s="258"/>
      <c r="J311" s="259">
        <f>ROUND(I311*H311,2)</f>
        <v>0</v>
      </c>
      <c r="K311" s="260"/>
      <c r="L311" s="261"/>
      <c r="M311" s="262" t="s">
        <v>19</v>
      </c>
      <c r="N311" s="263" t="s">
        <v>45</v>
      </c>
      <c r="O311" s="85"/>
      <c r="P311" s="212">
        <f>O311*H311</f>
        <v>0</v>
      </c>
      <c r="Q311" s="212">
        <v>0.0030000000000000001</v>
      </c>
      <c r="R311" s="212">
        <f>Q311*H311</f>
        <v>0.322764</v>
      </c>
      <c r="S311" s="212">
        <v>0</v>
      </c>
      <c r="T311" s="213">
        <f>S311*H311</f>
        <v>0</v>
      </c>
      <c r="U311" s="39"/>
      <c r="V311" s="39"/>
      <c r="W311" s="39"/>
      <c r="X311" s="39"/>
      <c r="Y311" s="39"/>
      <c r="Z311" s="39"/>
      <c r="AA311" s="39"/>
      <c r="AB311" s="39"/>
      <c r="AC311" s="39"/>
      <c r="AD311" s="39"/>
      <c r="AE311" s="39"/>
      <c r="AR311" s="214" t="s">
        <v>210</v>
      </c>
      <c r="AT311" s="214" t="s">
        <v>207</v>
      </c>
      <c r="AU311" s="214" t="s">
        <v>153</v>
      </c>
      <c r="AY311" s="18" t="s">
        <v>131</v>
      </c>
      <c r="BE311" s="215">
        <f>IF(N311="základní",J311,0)</f>
        <v>0</v>
      </c>
      <c r="BF311" s="215">
        <f>IF(N311="snížená",J311,0)</f>
        <v>0</v>
      </c>
      <c r="BG311" s="215">
        <f>IF(N311="zákl. přenesená",J311,0)</f>
        <v>0</v>
      </c>
      <c r="BH311" s="215">
        <f>IF(N311="sníž. přenesená",J311,0)</f>
        <v>0</v>
      </c>
      <c r="BI311" s="215">
        <f>IF(N311="nulová",J311,0)</f>
        <v>0</v>
      </c>
      <c r="BJ311" s="18" t="s">
        <v>138</v>
      </c>
      <c r="BK311" s="215">
        <f>ROUND(I311*H311,2)</f>
        <v>0</v>
      </c>
      <c r="BL311" s="18" t="s">
        <v>137</v>
      </c>
      <c r="BM311" s="214" t="s">
        <v>407</v>
      </c>
    </row>
    <row r="312" s="14" customFormat="1">
      <c r="A312" s="14"/>
      <c r="B312" s="231"/>
      <c r="C312" s="232"/>
      <c r="D312" s="216" t="s">
        <v>142</v>
      </c>
      <c r="E312" s="233" t="s">
        <v>19</v>
      </c>
      <c r="F312" s="234" t="s">
        <v>408</v>
      </c>
      <c r="G312" s="232"/>
      <c r="H312" s="235">
        <v>93.555000000000007</v>
      </c>
      <c r="I312" s="236"/>
      <c r="J312" s="232"/>
      <c r="K312" s="232"/>
      <c r="L312" s="237"/>
      <c r="M312" s="238"/>
      <c r="N312" s="239"/>
      <c r="O312" s="239"/>
      <c r="P312" s="239"/>
      <c r="Q312" s="239"/>
      <c r="R312" s="239"/>
      <c r="S312" s="239"/>
      <c r="T312" s="240"/>
      <c r="U312" s="14"/>
      <c r="V312" s="14"/>
      <c r="W312" s="14"/>
      <c r="X312" s="14"/>
      <c r="Y312" s="14"/>
      <c r="Z312" s="14"/>
      <c r="AA312" s="14"/>
      <c r="AB312" s="14"/>
      <c r="AC312" s="14"/>
      <c r="AD312" s="14"/>
      <c r="AE312" s="14"/>
      <c r="AT312" s="241" t="s">
        <v>142</v>
      </c>
      <c r="AU312" s="241" t="s">
        <v>153</v>
      </c>
      <c r="AV312" s="14" t="s">
        <v>138</v>
      </c>
      <c r="AW312" s="14" t="s">
        <v>35</v>
      </c>
      <c r="AX312" s="14" t="s">
        <v>81</v>
      </c>
      <c r="AY312" s="241" t="s">
        <v>131</v>
      </c>
    </row>
    <row r="313" s="14" customFormat="1">
      <c r="A313" s="14"/>
      <c r="B313" s="231"/>
      <c r="C313" s="232"/>
      <c r="D313" s="216" t="s">
        <v>142</v>
      </c>
      <c r="E313" s="232"/>
      <c r="F313" s="234" t="s">
        <v>409</v>
      </c>
      <c r="G313" s="232"/>
      <c r="H313" s="235">
        <v>107.58799999999999</v>
      </c>
      <c r="I313" s="236"/>
      <c r="J313" s="232"/>
      <c r="K313" s="232"/>
      <c r="L313" s="237"/>
      <c r="M313" s="238"/>
      <c r="N313" s="239"/>
      <c r="O313" s="239"/>
      <c r="P313" s="239"/>
      <c r="Q313" s="239"/>
      <c r="R313" s="239"/>
      <c r="S313" s="239"/>
      <c r="T313" s="240"/>
      <c r="U313" s="14"/>
      <c r="V313" s="14"/>
      <c r="W313" s="14"/>
      <c r="X313" s="14"/>
      <c r="Y313" s="14"/>
      <c r="Z313" s="14"/>
      <c r="AA313" s="14"/>
      <c r="AB313" s="14"/>
      <c r="AC313" s="14"/>
      <c r="AD313" s="14"/>
      <c r="AE313" s="14"/>
      <c r="AT313" s="241" t="s">
        <v>142</v>
      </c>
      <c r="AU313" s="241" t="s">
        <v>153</v>
      </c>
      <c r="AV313" s="14" t="s">
        <v>138</v>
      </c>
      <c r="AW313" s="14" t="s">
        <v>4</v>
      </c>
      <c r="AX313" s="14" t="s">
        <v>81</v>
      </c>
      <c r="AY313" s="241" t="s">
        <v>131</v>
      </c>
    </row>
    <row r="314" s="2" customFormat="1" ht="33" customHeight="1">
      <c r="A314" s="39"/>
      <c r="B314" s="40"/>
      <c r="C314" s="202" t="s">
        <v>410</v>
      </c>
      <c r="D314" s="202" t="s">
        <v>133</v>
      </c>
      <c r="E314" s="203" t="s">
        <v>411</v>
      </c>
      <c r="F314" s="204" t="s">
        <v>412</v>
      </c>
      <c r="G314" s="205" t="s">
        <v>241</v>
      </c>
      <c r="H314" s="206">
        <v>543.32500000000005</v>
      </c>
      <c r="I314" s="207"/>
      <c r="J314" s="208">
        <f>ROUND(I314*H314,2)</f>
        <v>0</v>
      </c>
      <c r="K314" s="209"/>
      <c r="L314" s="45"/>
      <c r="M314" s="210" t="s">
        <v>19</v>
      </c>
      <c r="N314" s="211" t="s">
        <v>45</v>
      </c>
      <c r="O314" s="85"/>
      <c r="P314" s="212">
        <f>O314*H314</f>
        <v>0</v>
      </c>
      <c r="Q314" s="212">
        <v>0.0033899999999999998</v>
      </c>
      <c r="R314" s="212">
        <f>Q314*H314</f>
        <v>1.8418717500000001</v>
      </c>
      <c r="S314" s="212">
        <v>0</v>
      </c>
      <c r="T314" s="213">
        <f>S314*H314</f>
        <v>0</v>
      </c>
      <c r="U314" s="39"/>
      <c r="V314" s="39"/>
      <c r="W314" s="39"/>
      <c r="X314" s="39"/>
      <c r="Y314" s="39"/>
      <c r="Z314" s="39"/>
      <c r="AA314" s="39"/>
      <c r="AB314" s="39"/>
      <c r="AC314" s="39"/>
      <c r="AD314" s="39"/>
      <c r="AE314" s="39"/>
      <c r="AR314" s="214" t="s">
        <v>137</v>
      </c>
      <c r="AT314" s="214" t="s">
        <v>133</v>
      </c>
      <c r="AU314" s="214" t="s">
        <v>153</v>
      </c>
      <c r="AY314" s="18" t="s">
        <v>131</v>
      </c>
      <c r="BE314" s="215">
        <f>IF(N314="základní",J314,0)</f>
        <v>0</v>
      </c>
      <c r="BF314" s="215">
        <f>IF(N314="snížená",J314,0)</f>
        <v>0</v>
      </c>
      <c r="BG314" s="215">
        <f>IF(N314="zákl. přenesená",J314,0)</f>
        <v>0</v>
      </c>
      <c r="BH314" s="215">
        <f>IF(N314="sníž. přenesená",J314,0)</f>
        <v>0</v>
      </c>
      <c r="BI314" s="215">
        <f>IF(N314="nulová",J314,0)</f>
        <v>0</v>
      </c>
      <c r="BJ314" s="18" t="s">
        <v>138</v>
      </c>
      <c r="BK314" s="215">
        <f>ROUND(I314*H314,2)</f>
        <v>0</v>
      </c>
      <c r="BL314" s="18" t="s">
        <v>137</v>
      </c>
      <c r="BM314" s="214" t="s">
        <v>413</v>
      </c>
    </row>
    <row r="315" s="2" customFormat="1">
      <c r="A315" s="39"/>
      <c r="B315" s="40"/>
      <c r="C315" s="41"/>
      <c r="D315" s="216" t="s">
        <v>140</v>
      </c>
      <c r="E315" s="41"/>
      <c r="F315" s="217" t="s">
        <v>414</v>
      </c>
      <c r="G315" s="41"/>
      <c r="H315" s="41"/>
      <c r="I315" s="218"/>
      <c r="J315" s="41"/>
      <c r="K315" s="41"/>
      <c r="L315" s="45"/>
      <c r="M315" s="219"/>
      <c r="N315" s="220"/>
      <c r="O315" s="85"/>
      <c r="P315" s="85"/>
      <c r="Q315" s="85"/>
      <c r="R315" s="85"/>
      <c r="S315" s="85"/>
      <c r="T315" s="86"/>
      <c r="U315" s="39"/>
      <c r="V315" s="39"/>
      <c r="W315" s="39"/>
      <c r="X315" s="39"/>
      <c r="Y315" s="39"/>
      <c r="Z315" s="39"/>
      <c r="AA315" s="39"/>
      <c r="AB315" s="39"/>
      <c r="AC315" s="39"/>
      <c r="AD315" s="39"/>
      <c r="AE315" s="39"/>
      <c r="AT315" s="18" t="s">
        <v>140</v>
      </c>
      <c r="AU315" s="18" t="s">
        <v>153</v>
      </c>
    </row>
    <row r="316" s="14" customFormat="1">
      <c r="A316" s="14"/>
      <c r="B316" s="231"/>
      <c r="C316" s="232"/>
      <c r="D316" s="216" t="s">
        <v>142</v>
      </c>
      <c r="E316" s="233" t="s">
        <v>19</v>
      </c>
      <c r="F316" s="234" t="s">
        <v>415</v>
      </c>
      <c r="G316" s="232"/>
      <c r="H316" s="235">
        <v>19.600000000000001</v>
      </c>
      <c r="I316" s="236"/>
      <c r="J316" s="232"/>
      <c r="K316" s="232"/>
      <c r="L316" s="237"/>
      <c r="M316" s="238"/>
      <c r="N316" s="239"/>
      <c r="O316" s="239"/>
      <c r="P316" s="239"/>
      <c r="Q316" s="239"/>
      <c r="R316" s="239"/>
      <c r="S316" s="239"/>
      <c r="T316" s="240"/>
      <c r="U316" s="14"/>
      <c r="V316" s="14"/>
      <c r="W316" s="14"/>
      <c r="X316" s="14"/>
      <c r="Y316" s="14"/>
      <c r="Z316" s="14"/>
      <c r="AA316" s="14"/>
      <c r="AB316" s="14"/>
      <c r="AC316" s="14"/>
      <c r="AD316" s="14"/>
      <c r="AE316" s="14"/>
      <c r="AT316" s="241" t="s">
        <v>142</v>
      </c>
      <c r="AU316" s="241" t="s">
        <v>153</v>
      </c>
      <c r="AV316" s="14" t="s">
        <v>138</v>
      </c>
      <c r="AW316" s="14" t="s">
        <v>35</v>
      </c>
      <c r="AX316" s="14" t="s">
        <v>73</v>
      </c>
      <c r="AY316" s="241" t="s">
        <v>131</v>
      </c>
    </row>
    <row r="317" s="14" customFormat="1">
      <c r="A317" s="14"/>
      <c r="B317" s="231"/>
      <c r="C317" s="232"/>
      <c r="D317" s="216" t="s">
        <v>142</v>
      </c>
      <c r="E317" s="233" t="s">
        <v>19</v>
      </c>
      <c r="F317" s="234" t="s">
        <v>295</v>
      </c>
      <c r="G317" s="232"/>
      <c r="H317" s="235">
        <v>55</v>
      </c>
      <c r="I317" s="236"/>
      <c r="J317" s="232"/>
      <c r="K317" s="232"/>
      <c r="L317" s="237"/>
      <c r="M317" s="238"/>
      <c r="N317" s="239"/>
      <c r="O317" s="239"/>
      <c r="P317" s="239"/>
      <c r="Q317" s="239"/>
      <c r="R317" s="239"/>
      <c r="S317" s="239"/>
      <c r="T317" s="240"/>
      <c r="U317" s="14"/>
      <c r="V317" s="14"/>
      <c r="W317" s="14"/>
      <c r="X317" s="14"/>
      <c r="Y317" s="14"/>
      <c r="Z317" s="14"/>
      <c r="AA317" s="14"/>
      <c r="AB317" s="14"/>
      <c r="AC317" s="14"/>
      <c r="AD317" s="14"/>
      <c r="AE317" s="14"/>
      <c r="AT317" s="241" t="s">
        <v>142</v>
      </c>
      <c r="AU317" s="241" t="s">
        <v>153</v>
      </c>
      <c r="AV317" s="14" t="s">
        <v>138</v>
      </c>
      <c r="AW317" s="14" t="s">
        <v>35</v>
      </c>
      <c r="AX317" s="14" t="s">
        <v>73</v>
      </c>
      <c r="AY317" s="241" t="s">
        <v>131</v>
      </c>
    </row>
    <row r="318" s="14" customFormat="1">
      <c r="A318" s="14"/>
      <c r="B318" s="231"/>
      <c r="C318" s="232"/>
      <c r="D318" s="216" t="s">
        <v>142</v>
      </c>
      <c r="E318" s="233" t="s">
        <v>19</v>
      </c>
      <c r="F318" s="234" t="s">
        <v>391</v>
      </c>
      <c r="G318" s="232"/>
      <c r="H318" s="235">
        <v>5.0250000000000004</v>
      </c>
      <c r="I318" s="236"/>
      <c r="J318" s="232"/>
      <c r="K318" s="232"/>
      <c r="L318" s="237"/>
      <c r="M318" s="238"/>
      <c r="N318" s="239"/>
      <c r="O318" s="239"/>
      <c r="P318" s="239"/>
      <c r="Q318" s="239"/>
      <c r="R318" s="239"/>
      <c r="S318" s="239"/>
      <c r="T318" s="240"/>
      <c r="U318" s="14"/>
      <c r="V318" s="14"/>
      <c r="W318" s="14"/>
      <c r="X318" s="14"/>
      <c r="Y318" s="14"/>
      <c r="Z318" s="14"/>
      <c r="AA318" s="14"/>
      <c r="AB318" s="14"/>
      <c r="AC318" s="14"/>
      <c r="AD318" s="14"/>
      <c r="AE318" s="14"/>
      <c r="AT318" s="241" t="s">
        <v>142</v>
      </c>
      <c r="AU318" s="241" t="s">
        <v>153</v>
      </c>
      <c r="AV318" s="14" t="s">
        <v>138</v>
      </c>
      <c r="AW318" s="14" t="s">
        <v>35</v>
      </c>
      <c r="AX318" s="14" t="s">
        <v>73</v>
      </c>
      <c r="AY318" s="241" t="s">
        <v>131</v>
      </c>
    </row>
    <row r="319" s="14" customFormat="1">
      <c r="A319" s="14"/>
      <c r="B319" s="231"/>
      <c r="C319" s="232"/>
      <c r="D319" s="216" t="s">
        <v>142</v>
      </c>
      <c r="E319" s="233" t="s">
        <v>19</v>
      </c>
      <c r="F319" s="234" t="s">
        <v>392</v>
      </c>
      <c r="G319" s="232"/>
      <c r="H319" s="235">
        <v>11.5</v>
      </c>
      <c r="I319" s="236"/>
      <c r="J319" s="232"/>
      <c r="K319" s="232"/>
      <c r="L319" s="237"/>
      <c r="M319" s="238"/>
      <c r="N319" s="239"/>
      <c r="O319" s="239"/>
      <c r="P319" s="239"/>
      <c r="Q319" s="239"/>
      <c r="R319" s="239"/>
      <c r="S319" s="239"/>
      <c r="T319" s="240"/>
      <c r="U319" s="14"/>
      <c r="V319" s="14"/>
      <c r="W319" s="14"/>
      <c r="X319" s="14"/>
      <c r="Y319" s="14"/>
      <c r="Z319" s="14"/>
      <c r="AA319" s="14"/>
      <c r="AB319" s="14"/>
      <c r="AC319" s="14"/>
      <c r="AD319" s="14"/>
      <c r="AE319" s="14"/>
      <c r="AT319" s="241" t="s">
        <v>142</v>
      </c>
      <c r="AU319" s="241" t="s">
        <v>153</v>
      </c>
      <c r="AV319" s="14" t="s">
        <v>138</v>
      </c>
      <c r="AW319" s="14" t="s">
        <v>35</v>
      </c>
      <c r="AX319" s="14" t="s">
        <v>73</v>
      </c>
      <c r="AY319" s="241" t="s">
        <v>131</v>
      </c>
    </row>
    <row r="320" s="14" customFormat="1">
      <c r="A320" s="14"/>
      <c r="B320" s="231"/>
      <c r="C320" s="232"/>
      <c r="D320" s="216" t="s">
        <v>142</v>
      </c>
      <c r="E320" s="233" t="s">
        <v>19</v>
      </c>
      <c r="F320" s="234" t="s">
        <v>416</v>
      </c>
      <c r="G320" s="232"/>
      <c r="H320" s="235">
        <v>115.2</v>
      </c>
      <c r="I320" s="236"/>
      <c r="J320" s="232"/>
      <c r="K320" s="232"/>
      <c r="L320" s="237"/>
      <c r="M320" s="238"/>
      <c r="N320" s="239"/>
      <c r="O320" s="239"/>
      <c r="P320" s="239"/>
      <c r="Q320" s="239"/>
      <c r="R320" s="239"/>
      <c r="S320" s="239"/>
      <c r="T320" s="240"/>
      <c r="U320" s="14"/>
      <c r="V320" s="14"/>
      <c r="W320" s="14"/>
      <c r="X320" s="14"/>
      <c r="Y320" s="14"/>
      <c r="Z320" s="14"/>
      <c r="AA320" s="14"/>
      <c r="AB320" s="14"/>
      <c r="AC320" s="14"/>
      <c r="AD320" s="14"/>
      <c r="AE320" s="14"/>
      <c r="AT320" s="241" t="s">
        <v>142</v>
      </c>
      <c r="AU320" s="241" t="s">
        <v>153</v>
      </c>
      <c r="AV320" s="14" t="s">
        <v>138</v>
      </c>
      <c r="AW320" s="14" t="s">
        <v>35</v>
      </c>
      <c r="AX320" s="14" t="s">
        <v>73</v>
      </c>
      <c r="AY320" s="241" t="s">
        <v>131</v>
      </c>
    </row>
    <row r="321" s="14" customFormat="1">
      <c r="A321" s="14"/>
      <c r="B321" s="231"/>
      <c r="C321" s="232"/>
      <c r="D321" s="216" t="s">
        <v>142</v>
      </c>
      <c r="E321" s="233" t="s">
        <v>19</v>
      </c>
      <c r="F321" s="234" t="s">
        <v>417</v>
      </c>
      <c r="G321" s="232"/>
      <c r="H321" s="235">
        <v>28.199999999999999</v>
      </c>
      <c r="I321" s="236"/>
      <c r="J321" s="232"/>
      <c r="K321" s="232"/>
      <c r="L321" s="237"/>
      <c r="M321" s="238"/>
      <c r="N321" s="239"/>
      <c r="O321" s="239"/>
      <c r="P321" s="239"/>
      <c r="Q321" s="239"/>
      <c r="R321" s="239"/>
      <c r="S321" s="239"/>
      <c r="T321" s="240"/>
      <c r="U321" s="14"/>
      <c r="V321" s="14"/>
      <c r="W321" s="14"/>
      <c r="X321" s="14"/>
      <c r="Y321" s="14"/>
      <c r="Z321" s="14"/>
      <c r="AA321" s="14"/>
      <c r="AB321" s="14"/>
      <c r="AC321" s="14"/>
      <c r="AD321" s="14"/>
      <c r="AE321" s="14"/>
      <c r="AT321" s="241" t="s">
        <v>142</v>
      </c>
      <c r="AU321" s="241" t="s">
        <v>153</v>
      </c>
      <c r="AV321" s="14" t="s">
        <v>138</v>
      </c>
      <c r="AW321" s="14" t="s">
        <v>35</v>
      </c>
      <c r="AX321" s="14" t="s">
        <v>73</v>
      </c>
      <c r="AY321" s="241" t="s">
        <v>131</v>
      </c>
    </row>
    <row r="322" s="14" customFormat="1">
      <c r="A322" s="14"/>
      <c r="B322" s="231"/>
      <c r="C322" s="232"/>
      <c r="D322" s="216" t="s">
        <v>142</v>
      </c>
      <c r="E322" s="233" t="s">
        <v>19</v>
      </c>
      <c r="F322" s="234" t="s">
        <v>418</v>
      </c>
      <c r="G322" s="232"/>
      <c r="H322" s="235">
        <v>227.19999999999999</v>
      </c>
      <c r="I322" s="236"/>
      <c r="J322" s="232"/>
      <c r="K322" s="232"/>
      <c r="L322" s="237"/>
      <c r="M322" s="238"/>
      <c r="N322" s="239"/>
      <c r="O322" s="239"/>
      <c r="P322" s="239"/>
      <c r="Q322" s="239"/>
      <c r="R322" s="239"/>
      <c r="S322" s="239"/>
      <c r="T322" s="240"/>
      <c r="U322" s="14"/>
      <c r="V322" s="14"/>
      <c r="W322" s="14"/>
      <c r="X322" s="14"/>
      <c r="Y322" s="14"/>
      <c r="Z322" s="14"/>
      <c r="AA322" s="14"/>
      <c r="AB322" s="14"/>
      <c r="AC322" s="14"/>
      <c r="AD322" s="14"/>
      <c r="AE322" s="14"/>
      <c r="AT322" s="241" t="s">
        <v>142</v>
      </c>
      <c r="AU322" s="241" t="s">
        <v>153</v>
      </c>
      <c r="AV322" s="14" t="s">
        <v>138</v>
      </c>
      <c r="AW322" s="14" t="s">
        <v>35</v>
      </c>
      <c r="AX322" s="14" t="s">
        <v>73</v>
      </c>
      <c r="AY322" s="241" t="s">
        <v>131</v>
      </c>
    </row>
    <row r="323" s="14" customFormat="1">
      <c r="A323" s="14"/>
      <c r="B323" s="231"/>
      <c r="C323" s="232"/>
      <c r="D323" s="216" t="s">
        <v>142</v>
      </c>
      <c r="E323" s="233" t="s">
        <v>19</v>
      </c>
      <c r="F323" s="234" t="s">
        <v>419</v>
      </c>
      <c r="G323" s="232"/>
      <c r="H323" s="235">
        <v>81.599999999999994</v>
      </c>
      <c r="I323" s="236"/>
      <c r="J323" s="232"/>
      <c r="K323" s="232"/>
      <c r="L323" s="237"/>
      <c r="M323" s="238"/>
      <c r="N323" s="239"/>
      <c r="O323" s="239"/>
      <c r="P323" s="239"/>
      <c r="Q323" s="239"/>
      <c r="R323" s="239"/>
      <c r="S323" s="239"/>
      <c r="T323" s="240"/>
      <c r="U323" s="14"/>
      <c r="V323" s="14"/>
      <c r="W323" s="14"/>
      <c r="X323" s="14"/>
      <c r="Y323" s="14"/>
      <c r="Z323" s="14"/>
      <c r="AA323" s="14"/>
      <c r="AB323" s="14"/>
      <c r="AC323" s="14"/>
      <c r="AD323" s="14"/>
      <c r="AE323" s="14"/>
      <c r="AT323" s="241" t="s">
        <v>142</v>
      </c>
      <c r="AU323" s="241" t="s">
        <v>153</v>
      </c>
      <c r="AV323" s="14" t="s">
        <v>138</v>
      </c>
      <c r="AW323" s="14" t="s">
        <v>35</v>
      </c>
      <c r="AX323" s="14" t="s">
        <v>73</v>
      </c>
      <c r="AY323" s="241" t="s">
        <v>131</v>
      </c>
    </row>
    <row r="324" s="15" customFormat="1">
      <c r="A324" s="15"/>
      <c r="B324" s="242"/>
      <c r="C324" s="243"/>
      <c r="D324" s="216" t="s">
        <v>142</v>
      </c>
      <c r="E324" s="244" t="s">
        <v>19</v>
      </c>
      <c r="F324" s="245" t="s">
        <v>148</v>
      </c>
      <c r="G324" s="243"/>
      <c r="H324" s="246">
        <v>543.32499999999993</v>
      </c>
      <c r="I324" s="247"/>
      <c r="J324" s="243"/>
      <c r="K324" s="243"/>
      <c r="L324" s="248"/>
      <c r="M324" s="249"/>
      <c r="N324" s="250"/>
      <c r="O324" s="250"/>
      <c r="P324" s="250"/>
      <c r="Q324" s="250"/>
      <c r="R324" s="250"/>
      <c r="S324" s="250"/>
      <c r="T324" s="251"/>
      <c r="U324" s="15"/>
      <c r="V324" s="15"/>
      <c r="W324" s="15"/>
      <c r="X324" s="15"/>
      <c r="Y324" s="15"/>
      <c r="Z324" s="15"/>
      <c r="AA324" s="15"/>
      <c r="AB324" s="15"/>
      <c r="AC324" s="15"/>
      <c r="AD324" s="15"/>
      <c r="AE324" s="15"/>
      <c r="AT324" s="252" t="s">
        <v>142</v>
      </c>
      <c r="AU324" s="252" t="s">
        <v>153</v>
      </c>
      <c r="AV324" s="15" t="s">
        <v>137</v>
      </c>
      <c r="AW324" s="15" t="s">
        <v>35</v>
      </c>
      <c r="AX324" s="15" t="s">
        <v>81</v>
      </c>
      <c r="AY324" s="252" t="s">
        <v>131</v>
      </c>
    </row>
    <row r="325" s="2" customFormat="1" ht="16.5" customHeight="1">
      <c r="A325" s="39"/>
      <c r="B325" s="40"/>
      <c r="C325" s="253" t="s">
        <v>420</v>
      </c>
      <c r="D325" s="253" t="s">
        <v>207</v>
      </c>
      <c r="E325" s="254" t="s">
        <v>421</v>
      </c>
      <c r="F325" s="255" t="s">
        <v>422</v>
      </c>
      <c r="G325" s="256" t="s">
        <v>136</v>
      </c>
      <c r="H325" s="257">
        <v>249.93000000000001</v>
      </c>
      <c r="I325" s="258"/>
      <c r="J325" s="259">
        <f>ROUND(I325*H325,2)</f>
        <v>0</v>
      </c>
      <c r="K325" s="260"/>
      <c r="L325" s="261"/>
      <c r="M325" s="262" t="s">
        <v>19</v>
      </c>
      <c r="N325" s="263" t="s">
        <v>45</v>
      </c>
      <c r="O325" s="85"/>
      <c r="P325" s="212">
        <f>O325*H325</f>
        <v>0</v>
      </c>
      <c r="Q325" s="212">
        <v>0.00051000000000000004</v>
      </c>
      <c r="R325" s="212">
        <f>Q325*H325</f>
        <v>0.1274643</v>
      </c>
      <c r="S325" s="212">
        <v>0</v>
      </c>
      <c r="T325" s="213">
        <f>S325*H325</f>
        <v>0</v>
      </c>
      <c r="U325" s="39"/>
      <c r="V325" s="39"/>
      <c r="W325" s="39"/>
      <c r="X325" s="39"/>
      <c r="Y325" s="39"/>
      <c r="Z325" s="39"/>
      <c r="AA325" s="39"/>
      <c r="AB325" s="39"/>
      <c r="AC325" s="39"/>
      <c r="AD325" s="39"/>
      <c r="AE325" s="39"/>
      <c r="AR325" s="214" t="s">
        <v>210</v>
      </c>
      <c r="AT325" s="214" t="s">
        <v>207</v>
      </c>
      <c r="AU325" s="214" t="s">
        <v>153</v>
      </c>
      <c r="AY325" s="18" t="s">
        <v>131</v>
      </c>
      <c r="BE325" s="215">
        <f>IF(N325="základní",J325,0)</f>
        <v>0</v>
      </c>
      <c r="BF325" s="215">
        <f>IF(N325="snížená",J325,0)</f>
        <v>0</v>
      </c>
      <c r="BG325" s="215">
        <f>IF(N325="zákl. přenesená",J325,0)</f>
        <v>0</v>
      </c>
      <c r="BH325" s="215">
        <f>IF(N325="sníž. přenesená",J325,0)</f>
        <v>0</v>
      </c>
      <c r="BI325" s="215">
        <f>IF(N325="nulová",J325,0)</f>
        <v>0</v>
      </c>
      <c r="BJ325" s="18" t="s">
        <v>138</v>
      </c>
      <c r="BK325" s="215">
        <f>ROUND(I325*H325,2)</f>
        <v>0</v>
      </c>
      <c r="BL325" s="18" t="s">
        <v>137</v>
      </c>
      <c r="BM325" s="214" t="s">
        <v>423</v>
      </c>
    </row>
    <row r="326" s="14" customFormat="1">
      <c r="A326" s="14"/>
      <c r="B326" s="231"/>
      <c r="C326" s="232"/>
      <c r="D326" s="216" t="s">
        <v>142</v>
      </c>
      <c r="E326" s="232"/>
      <c r="F326" s="234" t="s">
        <v>424</v>
      </c>
      <c r="G326" s="232"/>
      <c r="H326" s="235">
        <v>249.93000000000001</v>
      </c>
      <c r="I326" s="236"/>
      <c r="J326" s="232"/>
      <c r="K326" s="232"/>
      <c r="L326" s="237"/>
      <c r="M326" s="238"/>
      <c r="N326" s="239"/>
      <c r="O326" s="239"/>
      <c r="P326" s="239"/>
      <c r="Q326" s="239"/>
      <c r="R326" s="239"/>
      <c r="S326" s="239"/>
      <c r="T326" s="240"/>
      <c r="U326" s="14"/>
      <c r="V326" s="14"/>
      <c r="W326" s="14"/>
      <c r="X326" s="14"/>
      <c r="Y326" s="14"/>
      <c r="Z326" s="14"/>
      <c r="AA326" s="14"/>
      <c r="AB326" s="14"/>
      <c r="AC326" s="14"/>
      <c r="AD326" s="14"/>
      <c r="AE326" s="14"/>
      <c r="AT326" s="241" t="s">
        <v>142</v>
      </c>
      <c r="AU326" s="241" t="s">
        <v>153</v>
      </c>
      <c r="AV326" s="14" t="s">
        <v>138</v>
      </c>
      <c r="AW326" s="14" t="s">
        <v>4</v>
      </c>
      <c r="AX326" s="14" t="s">
        <v>81</v>
      </c>
      <c r="AY326" s="241" t="s">
        <v>131</v>
      </c>
    </row>
    <row r="327" s="2" customFormat="1" ht="21.75" customHeight="1">
      <c r="A327" s="39"/>
      <c r="B327" s="40"/>
      <c r="C327" s="202" t="s">
        <v>425</v>
      </c>
      <c r="D327" s="202" t="s">
        <v>133</v>
      </c>
      <c r="E327" s="203" t="s">
        <v>426</v>
      </c>
      <c r="F327" s="204" t="s">
        <v>427</v>
      </c>
      <c r="G327" s="205" t="s">
        <v>136</v>
      </c>
      <c r="H327" s="206">
        <v>1044.6900000000001</v>
      </c>
      <c r="I327" s="207"/>
      <c r="J327" s="208">
        <f>ROUND(I327*H327,2)</f>
        <v>0</v>
      </c>
      <c r="K327" s="209"/>
      <c r="L327" s="45"/>
      <c r="M327" s="210" t="s">
        <v>19</v>
      </c>
      <c r="N327" s="211" t="s">
        <v>45</v>
      </c>
      <c r="O327" s="85"/>
      <c r="P327" s="212">
        <f>O327*H327</f>
        <v>0</v>
      </c>
      <c r="Q327" s="212">
        <v>6.0000000000000002E-05</v>
      </c>
      <c r="R327" s="212">
        <f>Q327*H327</f>
        <v>0.062681399999999998</v>
      </c>
      <c r="S327" s="212">
        <v>0</v>
      </c>
      <c r="T327" s="213">
        <f>S327*H327</f>
        <v>0</v>
      </c>
      <c r="U327" s="39"/>
      <c r="V327" s="39"/>
      <c r="W327" s="39"/>
      <c r="X327" s="39"/>
      <c r="Y327" s="39"/>
      <c r="Z327" s="39"/>
      <c r="AA327" s="39"/>
      <c r="AB327" s="39"/>
      <c r="AC327" s="39"/>
      <c r="AD327" s="39"/>
      <c r="AE327" s="39"/>
      <c r="AR327" s="214" t="s">
        <v>137</v>
      </c>
      <c r="AT327" s="214" t="s">
        <v>133</v>
      </c>
      <c r="AU327" s="214" t="s">
        <v>153</v>
      </c>
      <c r="AY327" s="18" t="s">
        <v>131</v>
      </c>
      <c r="BE327" s="215">
        <f>IF(N327="základní",J327,0)</f>
        <v>0</v>
      </c>
      <c r="BF327" s="215">
        <f>IF(N327="snížená",J327,0)</f>
        <v>0</v>
      </c>
      <c r="BG327" s="215">
        <f>IF(N327="zákl. přenesená",J327,0)</f>
        <v>0</v>
      </c>
      <c r="BH327" s="215">
        <f>IF(N327="sníž. přenesená",J327,0)</f>
        <v>0</v>
      </c>
      <c r="BI327" s="215">
        <f>IF(N327="nulová",J327,0)</f>
        <v>0</v>
      </c>
      <c r="BJ327" s="18" t="s">
        <v>138</v>
      </c>
      <c r="BK327" s="215">
        <f>ROUND(I327*H327,2)</f>
        <v>0</v>
      </c>
      <c r="BL327" s="18" t="s">
        <v>137</v>
      </c>
      <c r="BM327" s="214" t="s">
        <v>428</v>
      </c>
    </row>
    <row r="328" s="2" customFormat="1">
      <c r="A328" s="39"/>
      <c r="B328" s="40"/>
      <c r="C328" s="41"/>
      <c r="D328" s="216" t="s">
        <v>140</v>
      </c>
      <c r="E328" s="41"/>
      <c r="F328" s="217" t="s">
        <v>270</v>
      </c>
      <c r="G328" s="41"/>
      <c r="H328" s="41"/>
      <c r="I328" s="218"/>
      <c r="J328" s="41"/>
      <c r="K328" s="41"/>
      <c r="L328" s="45"/>
      <c r="M328" s="219"/>
      <c r="N328" s="220"/>
      <c r="O328" s="85"/>
      <c r="P328" s="85"/>
      <c r="Q328" s="85"/>
      <c r="R328" s="85"/>
      <c r="S328" s="85"/>
      <c r="T328" s="86"/>
      <c r="U328" s="39"/>
      <c r="V328" s="39"/>
      <c r="W328" s="39"/>
      <c r="X328" s="39"/>
      <c r="Y328" s="39"/>
      <c r="Z328" s="39"/>
      <c r="AA328" s="39"/>
      <c r="AB328" s="39"/>
      <c r="AC328" s="39"/>
      <c r="AD328" s="39"/>
      <c r="AE328" s="39"/>
      <c r="AT328" s="18" t="s">
        <v>140</v>
      </c>
      <c r="AU328" s="18" t="s">
        <v>153</v>
      </c>
    </row>
    <row r="329" s="14" customFormat="1">
      <c r="A329" s="14"/>
      <c r="B329" s="231"/>
      <c r="C329" s="232"/>
      <c r="D329" s="216" t="s">
        <v>142</v>
      </c>
      <c r="E329" s="233" t="s">
        <v>19</v>
      </c>
      <c r="F329" s="234" t="s">
        <v>310</v>
      </c>
      <c r="G329" s="232"/>
      <c r="H329" s="235">
        <v>1171.3499999999999</v>
      </c>
      <c r="I329" s="236"/>
      <c r="J329" s="232"/>
      <c r="K329" s="232"/>
      <c r="L329" s="237"/>
      <c r="M329" s="238"/>
      <c r="N329" s="239"/>
      <c r="O329" s="239"/>
      <c r="P329" s="239"/>
      <c r="Q329" s="239"/>
      <c r="R329" s="239"/>
      <c r="S329" s="239"/>
      <c r="T329" s="240"/>
      <c r="U329" s="14"/>
      <c r="V329" s="14"/>
      <c r="W329" s="14"/>
      <c r="X329" s="14"/>
      <c r="Y329" s="14"/>
      <c r="Z329" s="14"/>
      <c r="AA329" s="14"/>
      <c r="AB329" s="14"/>
      <c r="AC329" s="14"/>
      <c r="AD329" s="14"/>
      <c r="AE329" s="14"/>
      <c r="AT329" s="241" t="s">
        <v>142</v>
      </c>
      <c r="AU329" s="241" t="s">
        <v>153</v>
      </c>
      <c r="AV329" s="14" t="s">
        <v>138</v>
      </c>
      <c r="AW329" s="14" t="s">
        <v>35</v>
      </c>
      <c r="AX329" s="14" t="s">
        <v>73</v>
      </c>
      <c r="AY329" s="241" t="s">
        <v>131</v>
      </c>
    </row>
    <row r="330" s="14" customFormat="1">
      <c r="A330" s="14"/>
      <c r="B330" s="231"/>
      <c r="C330" s="232"/>
      <c r="D330" s="216" t="s">
        <v>142</v>
      </c>
      <c r="E330" s="233" t="s">
        <v>19</v>
      </c>
      <c r="F330" s="234" t="s">
        <v>311</v>
      </c>
      <c r="G330" s="232"/>
      <c r="H330" s="235">
        <v>9.5999999999999996</v>
      </c>
      <c r="I330" s="236"/>
      <c r="J330" s="232"/>
      <c r="K330" s="232"/>
      <c r="L330" s="237"/>
      <c r="M330" s="238"/>
      <c r="N330" s="239"/>
      <c r="O330" s="239"/>
      <c r="P330" s="239"/>
      <c r="Q330" s="239"/>
      <c r="R330" s="239"/>
      <c r="S330" s="239"/>
      <c r="T330" s="240"/>
      <c r="U330" s="14"/>
      <c r="V330" s="14"/>
      <c r="W330" s="14"/>
      <c r="X330" s="14"/>
      <c r="Y330" s="14"/>
      <c r="Z330" s="14"/>
      <c r="AA330" s="14"/>
      <c r="AB330" s="14"/>
      <c r="AC330" s="14"/>
      <c r="AD330" s="14"/>
      <c r="AE330" s="14"/>
      <c r="AT330" s="241" t="s">
        <v>142</v>
      </c>
      <c r="AU330" s="241" t="s">
        <v>153</v>
      </c>
      <c r="AV330" s="14" t="s">
        <v>138</v>
      </c>
      <c r="AW330" s="14" t="s">
        <v>35</v>
      </c>
      <c r="AX330" s="14" t="s">
        <v>73</v>
      </c>
      <c r="AY330" s="241" t="s">
        <v>131</v>
      </c>
    </row>
    <row r="331" s="13" customFormat="1">
      <c r="A331" s="13"/>
      <c r="B331" s="221"/>
      <c r="C331" s="222"/>
      <c r="D331" s="216" t="s">
        <v>142</v>
      </c>
      <c r="E331" s="223" t="s">
        <v>19</v>
      </c>
      <c r="F331" s="224" t="s">
        <v>273</v>
      </c>
      <c r="G331" s="222"/>
      <c r="H331" s="223" t="s">
        <v>19</v>
      </c>
      <c r="I331" s="225"/>
      <c r="J331" s="222"/>
      <c r="K331" s="222"/>
      <c r="L331" s="226"/>
      <c r="M331" s="227"/>
      <c r="N331" s="228"/>
      <c r="O331" s="228"/>
      <c r="P331" s="228"/>
      <c r="Q331" s="228"/>
      <c r="R331" s="228"/>
      <c r="S331" s="228"/>
      <c r="T331" s="229"/>
      <c r="U331" s="13"/>
      <c r="V331" s="13"/>
      <c r="W331" s="13"/>
      <c r="X331" s="13"/>
      <c r="Y331" s="13"/>
      <c r="Z331" s="13"/>
      <c r="AA331" s="13"/>
      <c r="AB331" s="13"/>
      <c r="AC331" s="13"/>
      <c r="AD331" s="13"/>
      <c r="AE331" s="13"/>
      <c r="AT331" s="230" t="s">
        <v>142</v>
      </c>
      <c r="AU331" s="230" t="s">
        <v>153</v>
      </c>
      <c r="AV331" s="13" t="s">
        <v>81</v>
      </c>
      <c r="AW331" s="13" t="s">
        <v>35</v>
      </c>
      <c r="AX331" s="13" t="s">
        <v>73</v>
      </c>
      <c r="AY331" s="230" t="s">
        <v>131</v>
      </c>
    </row>
    <row r="332" s="14" customFormat="1">
      <c r="A332" s="14"/>
      <c r="B332" s="231"/>
      <c r="C332" s="232"/>
      <c r="D332" s="216" t="s">
        <v>142</v>
      </c>
      <c r="E332" s="233" t="s">
        <v>19</v>
      </c>
      <c r="F332" s="234" t="s">
        <v>274</v>
      </c>
      <c r="G332" s="232"/>
      <c r="H332" s="235">
        <v>-73.079999999999998</v>
      </c>
      <c r="I332" s="236"/>
      <c r="J332" s="232"/>
      <c r="K332" s="232"/>
      <c r="L332" s="237"/>
      <c r="M332" s="238"/>
      <c r="N332" s="239"/>
      <c r="O332" s="239"/>
      <c r="P332" s="239"/>
      <c r="Q332" s="239"/>
      <c r="R332" s="239"/>
      <c r="S332" s="239"/>
      <c r="T332" s="240"/>
      <c r="U332" s="14"/>
      <c r="V332" s="14"/>
      <c r="W332" s="14"/>
      <c r="X332" s="14"/>
      <c r="Y332" s="14"/>
      <c r="Z332" s="14"/>
      <c r="AA332" s="14"/>
      <c r="AB332" s="14"/>
      <c r="AC332" s="14"/>
      <c r="AD332" s="14"/>
      <c r="AE332" s="14"/>
      <c r="AT332" s="241" t="s">
        <v>142</v>
      </c>
      <c r="AU332" s="241" t="s">
        <v>153</v>
      </c>
      <c r="AV332" s="14" t="s">
        <v>138</v>
      </c>
      <c r="AW332" s="14" t="s">
        <v>35</v>
      </c>
      <c r="AX332" s="14" t="s">
        <v>73</v>
      </c>
      <c r="AY332" s="241" t="s">
        <v>131</v>
      </c>
    </row>
    <row r="333" s="14" customFormat="1">
      <c r="A333" s="14"/>
      <c r="B333" s="231"/>
      <c r="C333" s="232"/>
      <c r="D333" s="216" t="s">
        <v>142</v>
      </c>
      <c r="E333" s="233" t="s">
        <v>19</v>
      </c>
      <c r="F333" s="234" t="s">
        <v>275</v>
      </c>
      <c r="G333" s="232"/>
      <c r="H333" s="235">
        <v>-25.920000000000002</v>
      </c>
      <c r="I333" s="236"/>
      <c r="J333" s="232"/>
      <c r="K333" s="232"/>
      <c r="L333" s="237"/>
      <c r="M333" s="238"/>
      <c r="N333" s="239"/>
      <c r="O333" s="239"/>
      <c r="P333" s="239"/>
      <c r="Q333" s="239"/>
      <c r="R333" s="239"/>
      <c r="S333" s="239"/>
      <c r="T333" s="240"/>
      <c r="U333" s="14"/>
      <c r="V333" s="14"/>
      <c r="W333" s="14"/>
      <c r="X333" s="14"/>
      <c r="Y333" s="14"/>
      <c r="Z333" s="14"/>
      <c r="AA333" s="14"/>
      <c r="AB333" s="14"/>
      <c r="AC333" s="14"/>
      <c r="AD333" s="14"/>
      <c r="AE333" s="14"/>
      <c r="AT333" s="241" t="s">
        <v>142</v>
      </c>
      <c r="AU333" s="241" t="s">
        <v>153</v>
      </c>
      <c r="AV333" s="14" t="s">
        <v>138</v>
      </c>
      <c r="AW333" s="14" t="s">
        <v>35</v>
      </c>
      <c r="AX333" s="14" t="s">
        <v>73</v>
      </c>
      <c r="AY333" s="241" t="s">
        <v>131</v>
      </c>
    </row>
    <row r="334" s="14" customFormat="1">
      <c r="A334" s="14"/>
      <c r="B334" s="231"/>
      <c r="C334" s="232"/>
      <c r="D334" s="216" t="s">
        <v>142</v>
      </c>
      <c r="E334" s="233" t="s">
        <v>19</v>
      </c>
      <c r="F334" s="234" t="s">
        <v>276</v>
      </c>
      <c r="G334" s="232"/>
      <c r="H334" s="235">
        <v>-23.039999999999999</v>
      </c>
      <c r="I334" s="236"/>
      <c r="J334" s="232"/>
      <c r="K334" s="232"/>
      <c r="L334" s="237"/>
      <c r="M334" s="238"/>
      <c r="N334" s="239"/>
      <c r="O334" s="239"/>
      <c r="P334" s="239"/>
      <c r="Q334" s="239"/>
      <c r="R334" s="239"/>
      <c r="S334" s="239"/>
      <c r="T334" s="240"/>
      <c r="U334" s="14"/>
      <c r="V334" s="14"/>
      <c r="W334" s="14"/>
      <c r="X334" s="14"/>
      <c r="Y334" s="14"/>
      <c r="Z334" s="14"/>
      <c r="AA334" s="14"/>
      <c r="AB334" s="14"/>
      <c r="AC334" s="14"/>
      <c r="AD334" s="14"/>
      <c r="AE334" s="14"/>
      <c r="AT334" s="241" t="s">
        <v>142</v>
      </c>
      <c r="AU334" s="241" t="s">
        <v>153</v>
      </c>
      <c r="AV334" s="14" t="s">
        <v>138</v>
      </c>
      <c r="AW334" s="14" t="s">
        <v>35</v>
      </c>
      <c r="AX334" s="14" t="s">
        <v>73</v>
      </c>
      <c r="AY334" s="241" t="s">
        <v>131</v>
      </c>
    </row>
    <row r="335" s="14" customFormat="1">
      <c r="A335" s="14"/>
      <c r="B335" s="231"/>
      <c r="C335" s="232"/>
      <c r="D335" s="216" t="s">
        <v>142</v>
      </c>
      <c r="E335" s="233" t="s">
        <v>19</v>
      </c>
      <c r="F335" s="234" t="s">
        <v>277</v>
      </c>
      <c r="G335" s="232"/>
      <c r="H335" s="235">
        <v>-8.2799999999999994</v>
      </c>
      <c r="I335" s="236"/>
      <c r="J335" s="232"/>
      <c r="K335" s="232"/>
      <c r="L335" s="237"/>
      <c r="M335" s="238"/>
      <c r="N335" s="239"/>
      <c r="O335" s="239"/>
      <c r="P335" s="239"/>
      <c r="Q335" s="239"/>
      <c r="R335" s="239"/>
      <c r="S335" s="239"/>
      <c r="T335" s="240"/>
      <c r="U335" s="14"/>
      <c r="V335" s="14"/>
      <c r="W335" s="14"/>
      <c r="X335" s="14"/>
      <c r="Y335" s="14"/>
      <c r="Z335" s="14"/>
      <c r="AA335" s="14"/>
      <c r="AB335" s="14"/>
      <c r="AC335" s="14"/>
      <c r="AD335" s="14"/>
      <c r="AE335" s="14"/>
      <c r="AT335" s="241" t="s">
        <v>142</v>
      </c>
      <c r="AU335" s="241" t="s">
        <v>153</v>
      </c>
      <c r="AV335" s="14" t="s">
        <v>138</v>
      </c>
      <c r="AW335" s="14" t="s">
        <v>35</v>
      </c>
      <c r="AX335" s="14" t="s">
        <v>73</v>
      </c>
      <c r="AY335" s="241" t="s">
        <v>131</v>
      </c>
    </row>
    <row r="336" s="13" customFormat="1">
      <c r="A336" s="13"/>
      <c r="B336" s="221"/>
      <c r="C336" s="222"/>
      <c r="D336" s="216" t="s">
        <v>142</v>
      </c>
      <c r="E336" s="223" t="s">
        <v>19</v>
      </c>
      <c r="F336" s="224" t="s">
        <v>278</v>
      </c>
      <c r="G336" s="222"/>
      <c r="H336" s="223" t="s">
        <v>19</v>
      </c>
      <c r="I336" s="225"/>
      <c r="J336" s="222"/>
      <c r="K336" s="222"/>
      <c r="L336" s="226"/>
      <c r="M336" s="227"/>
      <c r="N336" s="228"/>
      <c r="O336" s="228"/>
      <c r="P336" s="228"/>
      <c r="Q336" s="228"/>
      <c r="R336" s="228"/>
      <c r="S336" s="228"/>
      <c r="T336" s="229"/>
      <c r="U336" s="13"/>
      <c r="V336" s="13"/>
      <c r="W336" s="13"/>
      <c r="X336" s="13"/>
      <c r="Y336" s="13"/>
      <c r="Z336" s="13"/>
      <c r="AA336" s="13"/>
      <c r="AB336" s="13"/>
      <c r="AC336" s="13"/>
      <c r="AD336" s="13"/>
      <c r="AE336" s="13"/>
      <c r="AT336" s="230" t="s">
        <v>142</v>
      </c>
      <c r="AU336" s="230" t="s">
        <v>153</v>
      </c>
      <c r="AV336" s="13" t="s">
        <v>81</v>
      </c>
      <c r="AW336" s="13" t="s">
        <v>35</v>
      </c>
      <c r="AX336" s="13" t="s">
        <v>73</v>
      </c>
      <c r="AY336" s="230" t="s">
        <v>131</v>
      </c>
    </row>
    <row r="337" s="14" customFormat="1">
      <c r="A337" s="14"/>
      <c r="B337" s="231"/>
      <c r="C337" s="232"/>
      <c r="D337" s="216" t="s">
        <v>142</v>
      </c>
      <c r="E337" s="233" t="s">
        <v>19</v>
      </c>
      <c r="F337" s="234" t="s">
        <v>279</v>
      </c>
      <c r="G337" s="232"/>
      <c r="H337" s="235">
        <v>-5.9400000000000004</v>
      </c>
      <c r="I337" s="236"/>
      <c r="J337" s="232"/>
      <c r="K337" s="232"/>
      <c r="L337" s="237"/>
      <c r="M337" s="238"/>
      <c r="N337" s="239"/>
      <c r="O337" s="239"/>
      <c r="P337" s="239"/>
      <c r="Q337" s="239"/>
      <c r="R337" s="239"/>
      <c r="S337" s="239"/>
      <c r="T337" s="240"/>
      <c r="U337" s="14"/>
      <c r="V337" s="14"/>
      <c r="W337" s="14"/>
      <c r="X337" s="14"/>
      <c r="Y337" s="14"/>
      <c r="Z337" s="14"/>
      <c r="AA337" s="14"/>
      <c r="AB337" s="14"/>
      <c r="AC337" s="14"/>
      <c r="AD337" s="14"/>
      <c r="AE337" s="14"/>
      <c r="AT337" s="241" t="s">
        <v>142</v>
      </c>
      <c r="AU337" s="241" t="s">
        <v>153</v>
      </c>
      <c r="AV337" s="14" t="s">
        <v>138</v>
      </c>
      <c r="AW337" s="14" t="s">
        <v>35</v>
      </c>
      <c r="AX337" s="14" t="s">
        <v>73</v>
      </c>
      <c r="AY337" s="241" t="s">
        <v>131</v>
      </c>
    </row>
    <row r="338" s="15" customFormat="1">
      <c r="A338" s="15"/>
      <c r="B338" s="242"/>
      <c r="C338" s="243"/>
      <c r="D338" s="216" t="s">
        <v>142</v>
      </c>
      <c r="E338" s="244" t="s">
        <v>19</v>
      </c>
      <c r="F338" s="245" t="s">
        <v>148</v>
      </c>
      <c r="G338" s="243"/>
      <c r="H338" s="246">
        <v>1044.6899999999998</v>
      </c>
      <c r="I338" s="247"/>
      <c r="J338" s="243"/>
      <c r="K338" s="243"/>
      <c r="L338" s="248"/>
      <c r="M338" s="249"/>
      <c r="N338" s="250"/>
      <c r="O338" s="250"/>
      <c r="P338" s="250"/>
      <c r="Q338" s="250"/>
      <c r="R338" s="250"/>
      <c r="S338" s="250"/>
      <c r="T338" s="251"/>
      <c r="U338" s="15"/>
      <c r="V338" s="15"/>
      <c r="W338" s="15"/>
      <c r="X338" s="15"/>
      <c r="Y338" s="15"/>
      <c r="Z338" s="15"/>
      <c r="AA338" s="15"/>
      <c r="AB338" s="15"/>
      <c r="AC338" s="15"/>
      <c r="AD338" s="15"/>
      <c r="AE338" s="15"/>
      <c r="AT338" s="252" t="s">
        <v>142</v>
      </c>
      <c r="AU338" s="252" t="s">
        <v>153</v>
      </c>
      <c r="AV338" s="15" t="s">
        <v>137</v>
      </c>
      <c r="AW338" s="15" t="s">
        <v>35</v>
      </c>
      <c r="AX338" s="15" t="s">
        <v>81</v>
      </c>
      <c r="AY338" s="252" t="s">
        <v>131</v>
      </c>
    </row>
    <row r="339" s="2" customFormat="1" ht="16.5" customHeight="1">
      <c r="A339" s="39"/>
      <c r="B339" s="40"/>
      <c r="C339" s="202" t="s">
        <v>429</v>
      </c>
      <c r="D339" s="202" t="s">
        <v>133</v>
      </c>
      <c r="E339" s="203" t="s">
        <v>430</v>
      </c>
      <c r="F339" s="204" t="s">
        <v>431</v>
      </c>
      <c r="G339" s="205" t="s">
        <v>241</v>
      </c>
      <c r="H339" s="206">
        <v>85.980000000000004</v>
      </c>
      <c r="I339" s="207"/>
      <c r="J339" s="208">
        <f>ROUND(I339*H339,2)</f>
        <v>0</v>
      </c>
      <c r="K339" s="209"/>
      <c r="L339" s="45"/>
      <c r="M339" s="210" t="s">
        <v>19</v>
      </c>
      <c r="N339" s="211" t="s">
        <v>45</v>
      </c>
      <c r="O339" s="85"/>
      <c r="P339" s="212">
        <f>O339*H339</f>
        <v>0</v>
      </c>
      <c r="Q339" s="212">
        <v>3.0000000000000001E-05</v>
      </c>
      <c r="R339" s="212">
        <f>Q339*H339</f>
        <v>0.0025794000000000004</v>
      </c>
      <c r="S339" s="212">
        <v>0</v>
      </c>
      <c r="T339" s="213">
        <f>S339*H339</f>
        <v>0</v>
      </c>
      <c r="U339" s="39"/>
      <c r="V339" s="39"/>
      <c r="W339" s="39"/>
      <c r="X339" s="39"/>
      <c r="Y339" s="39"/>
      <c r="Z339" s="39"/>
      <c r="AA339" s="39"/>
      <c r="AB339" s="39"/>
      <c r="AC339" s="39"/>
      <c r="AD339" s="39"/>
      <c r="AE339" s="39"/>
      <c r="AR339" s="214" t="s">
        <v>137</v>
      </c>
      <c r="AT339" s="214" t="s">
        <v>133</v>
      </c>
      <c r="AU339" s="214" t="s">
        <v>153</v>
      </c>
      <c r="AY339" s="18" t="s">
        <v>131</v>
      </c>
      <c r="BE339" s="215">
        <f>IF(N339="základní",J339,0)</f>
        <v>0</v>
      </c>
      <c r="BF339" s="215">
        <f>IF(N339="snížená",J339,0)</f>
        <v>0</v>
      </c>
      <c r="BG339" s="215">
        <f>IF(N339="zákl. přenesená",J339,0)</f>
        <v>0</v>
      </c>
      <c r="BH339" s="215">
        <f>IF(N339="sníž. přenesená",J339,0)</f>
        <v>0</v>
      </c>
      <c r="BI339" s="215">
        <f>IF(N339="nulová",J339,0)</f>
        <v>0</v>
      </c>
      <c r="BJ339" s="18" t="s">
        <v>138</v>
      </c>
      <c r="BK339" s="215">
        <f>ROUND(I339*H339,2)</f>
        <v>0</v>
      </c>
      <c r="BL339" s="18" t="s">
        <v>137</v>
      </c>
      <c r="BM339" s="214" t="s">
        <v>432</v>
      </c>
    </row>
    <row r="340" s="2" customFormat="1">
      <c r="A340" s="39"/>
      <c r="B340" s="40"/>
      <c r="C340" s="41"/>
      <c r="D340" s="216" t="s">
        <v>140</v>
      </c>
      <c r="E340" s="41"/>
      <c r="F340" s="217" t="s">
        <v>433</v>
      </c>
      <c r="G340" s="41"/>
      <c r="H340" s="41"/>
      <c r="I340" s="218"/>
      <c r="J340" s="41"/>
      <c r="K340" s="41"/>
      <c r="L340" s="45"/>
      <c r="M340" s="219"/>
      <c r="N340" s="220"/>
      <c r="O340" s="85"/>
      <c r="P340" s="85"/>
      <c r="Q340" s="85"/>
      <c r="R340" s="85"/>
      <c r="S340" s="85"/>
      <c r="T340" s="86"/>
      <c r="U340" s="39"/>
      <c r="V340" s="39"/>
      <c r="W340" s="39"/>
      <c r="X340" s="39"/>
      <c r="Y340" s="39"/>
      <c r="Z340" s="39"/>
      <c r="AA340" s="39"/>
      <c r="AB340" s="39"/>
      <c r="AC340" s="39"/>
      <c r="AD340" s="39"/>
      <c r="AE340" s="39"/>
      <c r="AT340" s="18" t="s">
        <v>140</v>
      </c>
      <c r="AU340" s="18" t="s">
        <v>153</v>
      </c>
    </row>
    <row r="341" s="14" customFormat="1">
      <c r="A341" s="14"/>
      <c r="B341" s="231"/>
      <c r="C341" s="232"/>
      <c r="D341" s="216" t="s">
        <v>142</v>
      </c>
      <c r="E341" s="233" t="s">
        <v>19</v>
      </c>
      <c r="F341" s="234" t="s">
        <v>434</v>
      </c>
      <c r="G341" s="232"/>
      <c r="H341" s="235">
        <v>85.980000000000004</v>
      </c>
      <c r="I341" s="236"/>
      <c r="J341" s="232"/>
      <c r="K341" s="232"/>
      <c r="L341" s="237"/>
      <c r="M341" s="238"/>
      <c r="N341" s="239"/>
      <c r="O341" s="239"/>
      <c r="P341" s="239"/>
      <c r="Q341" s="239"/>
      <c r="R341" s="239"/>
      <c r="S341" s="239"/>
      <c r="T341" s="240"/>
      <c r="U341" s="14"/>
      <c r="V341" s="14"/>
      <c r="W341" s="14"/>
      <c r="X341" s="14"/>
      <c r="Y341" s="14"/>
      <c r="Z341" s="14"/>
      <c r="AA341" s="14"/>
      <c r="AB341" s="14"/>
      <c r="AC341" s="14"/>
      <c r="AD341" s="14"/>
      <c r="AE341" s="14"/>
      <c r="AT341" s="241" t="s">
        <v>142</v>
      </c>
      <c r="AU341" s="241" t="s">
        <v>153</v>
      </c>
      <c r="AV341" s="14" t="s">
        <v>138</v>
      </c>
      <c r="AW341" s="14" t="s">
        <v>35</v>
      </c>
      <c r="AX341" s="14" t="s">
        <v>81</v>
      </c>
      <c r="AY341" s="241" t="s">
        <v>131</v>
      </c>
    </row>
    <row r="342" s="2" customFormat="1" ht="16.5" customHeight="1">
      <c r="A342" s="39"/>
      <c r="B342" s="40"/>
      <c r="C342" s="253" t="s">
        <v>435</v>
      </c>
      <c r="D342" s="253" t="s">
        <v>207</v>
      </c>
      <c r="E342" s="254" t="s">
        <v>436</v>
      </c>
      <c r="F342" s="255" t="s">
        <v>437</v>
      </c>
      <c r="G342" s="256" t="s">
        <v>241</v>
      </c>
      <c r="H342" s="257">
        <v>94.578000000000003</v>
      </c>
      <c r="I342" s="258"/>
      <c r="J342" s="259">
        <f>ROUND(I342*H342,2)</f>
        <v>0</v>
      </c>
      <c r="K342" s="260"/>
      <c r="L342" s="261"/>
      <c r="M342" s="262" t="s">
        <v>19</v>
      </c>
      <c r="N342" s="263" t="s">
        <v>45</v>
      </c>
      <c r="O342" s="85"/>
      <c r="P342" s="212">
        <f>O342*H342</f>
        <v>0</v>
      </c>
      <c r="Q342" s="212">
        <v>0.00042000000000000002</v>
      </c>
      <c r="R342" s="212">
        <f>Q342*H342</f>
        <v>0.039722760000000003</v>
      </c>
      <c r="S342" s="212">
        <v>0</v>
      </c>
      <c r="T342" s="213">
        <f>S342*H342</f>
        <v>0</v>
      </c>
      <c r="U342" s="39"/>
      <c r="V342" s="39"/>
      <c r="W342" s="39"/>
      <c r="X342" s="39"/>
      <c r="Y342" s="39"/>
      <c r="Z342" s="39"/>
      <c r="AA342" s="39"/>
      <c r="AB342" s="39"/>
      <c r="AC342" s="39"/>
      <c r="AD342" s="39"/>
      <c r="AE342" s="39"/>
      <c r="AR342" s="214" t="s">
        <v>210</v>
      </c>
      <c r="AT342" s="214" t="s">
        <v>207</v>
      </c>
      <c r="AU342" s="214" t="s">
        <v>153</v>
      </c>
      <c r="AY342" s="18" t="s">
        <v>131</v>
      </c>
      <c r="BE342" s="215">
        <f>IF(N342="základní",J342,0)</f>
        <v>0</v>
      </c>
      <c r="BF342" s="215">
        <f>IF(N342="snížená",J342,0)</f>
        <v>0</v>
      </c>
      <c r="BG342" s="215">
        <f>IF(N342="zákl. přenesená",J342,0)</f>
        <v>0</v>
      </c>
      <c r="BH342" s="215">
        <f>IF(N342="sníž. přenesená",J342,0)</f>
        <v>0</v>
      </c>
      <c r="BI342" s="215">
        <f>IF(N342="nulová",J342,0)</f>
        <v>0</v>
      </c>
      <c r="BJ342" s="18" t="s">
        <v>138</v>
      </c>
      <c r="BK342" s="215">
        <f>ROUND(I342*H342,2)</f>
        <v>0</v>
      </c>
      <c r="BL342" s="18" t="s">
        <v>137</v>
      </c>
      <c r="BM342" s="214" t="s">
        <v>438</v>
      </c>
    </row>
    <row r="343" s="14" customFormat="1">
      <c r="A343" s="14"/>
      <c r="B343" s="231"/>
      <c r="C343" s="232"/>
      <c r="D343" s="216" t="s">
        <v>142</v>
      </c>
      <c r="E343" s="232"/>
      <c r="F343" s="234" t="s">
        <v>439</v>
      </c>
      <c r="G343" s="232"/>
      <c r="H343" s="235">
        <v>94.578000000000003</v>
      </c>
      <c r="I343" s="236"/>
      <c r="J343" s="232"/>
      <c r="K343" s="232"/>
      <c r="L343" s="237"/>
      <c r="M343" s="238"/>
      <c r="N343" s="239"/>
      <c r="O343" s="239"/>
      <c r="P343" s="239"/>
      <c r="Q343" s="239"/>
      <c r="R343" s="239"/>
      <c r="S343" s="239"/>
      <c r="T343" s="240"/>
      <c r="U343" s="14"/>
      <c r="V343" s="14"/>
      <c r="W343" s="14"/>
      <c r="X343" s="14"/>
      <c r="Y343" s="14"/>
      <c r="Z343" s="14"/>
      <c r="AA343" s="14"/>
      <c r="AB343" s="14"/>
      <c r="AC343" s="14"/>
      <c r="AD343" s="14"/>
      <c r="AE343" s="14"/>
      <c r="AT343" s="241" t="s">
        <v>142</v>
      </c>
      <c r="AU343" s="241" t="s">
        <v>153</v>
      </c>
      <c r="AV343" s="14" t="s">
        <v>138</v>
      </c>
      <c r="AW343" s="14" t="s">
        <v>4</v>
      </c>
      <c r="AX343" s="14" t="s">
        <v>81</v>
      </c>
      <c r="AY343" s="241" t="s">
        <v>131</v>
      </c>
    </row>
    <row r="344" s="2" customFormat="1" ht="21.75" customHeight="1">
      <c r="A344" s="39"/>
      <c r="B344" s="40"/>
      <c r="C344" s="202" t="s">
        <v>440</v>
      </c>
      <c r="D344" s="202" t="s">
        <v>133</v>
      </c>
      <c r="E344" s="203" t="s">
        <v>441</v>
      </c>
      <c r="F344" s="204" t="s">
        <v>442</v>
      </c>
      <c r="G344" s="205" t="s">
        <v>136</v>
      </c>
      <c r="H344" s="206">
        <v>92.757000000000005</v>
      </c>
      <c r="I344" s="207"/>
      <c r="J344" s="208">
        <f>ROUND(I344*H344,2)</f>
        <v>0</v>
      </c>
      <c r="K344" s="209"/>
      <c r="L344" s="45"/>
      <c r="M344" s="210" t="s">
        <v>19</v>
      </c>
      <c r="N344" s="211" t="s">
        <v>45</v>
      </c>
      <c r="O344" s="85"/>
      <c r="P344" s="212">
        <f>O344*H344</f>
        <v>0</v>
      </c>
      <c r="Q344" s="212">
        <v>0.00628</v>
      </c>
      <c r="R344" s="212">
        <f>Q344*H344</f>
        <v>0.58251396</v>
      </c>
      <c r="S344" s="212">
        <v>0</v>
      </c>
      <c r="T344" s="213">
        <f>S344*H344</f>
        <v>0</v>
      </c>
      <c r="U344" s="39"/>
      <c r="V344" s="39"/>
      <c r="W344" s="39"/>
      <c r="X344" s="39"/>
      <c r="Y344" s="39"/>
      <c r="Z344" s="39"/>
      <c r="AA344" s="39"/>
      <c r="AB344" s="39"/>
      <c r="AC344" s="39"/>
      <c r="AD344" s="39"/>
      <c r="AE344" s="39"/>
      <c r="AR344" s="214" t="s">
        <v>137</v>
      </c>
      <c r="AT344" s="214" t="s">
        <v>133</v>
      </c>
      <c r="AU344" s="214" t="s">
        <v>153</v>
      </c>
      <c r="AY344" s="18" t="s">
        <v>131</v>
      </c>
      <c r="BE344" s="215">
        <f>IF(N344="základní",J344,0)</f>
        <v>0</v>
      </c>
      <c r="BF344" s="215">
        <f>IF(N344="snížená",J344,0)</f>
        <v>0</v>
      </c>
      <c r="BG344" s="215">
        <f>IF(N344="zákl. přenesená",J344,0)</f>
        <v>0</v>
      </c>
      <c r="BH344" s="215">
        <f>IF(N344="sníž. přenesená",J344,0)</f>
        <v>0</v>
      </c>
      <c r="BI344" s="215">
        <f>IF(N344="nulová",J344,0)</f>
        <v>0</v>
      </c>
      <c r="BJ344" s="18" t="s">
        <v>138</v>
      </c>
      <c r="BK344" s="215">
        <f>ROUND(I344*H344,2)</f>
        <v>0</v>
      </c>
      <c r="BL344" s="18" t="s">
        <v>137</v>
      </c>
      <c r="BM344" s="214" t="s">
        <v>443</v>
      </c>
    </row>
    <row r="345" s="14" customFormat="1">
      <c r="A345" s="14"/>
      <c r="B345" s="231"/>
      <c r="C345" s="232"/>
      <c r="D345" s="216" t="s">
        <v>142</v>
      </c>
      <c r="E345" s="233" t="s">
        <v>19</v>
      </c>
      <c r="F345" s="234" t="s">
        <v>444</v>
      </c>
      <c r="G345" s="232"/>
      <c r="H345" s="235">
        <v>121.97</v>
      </c>
      <c r="I345" s="236"/>
      <c r="J345" s="232"/>
      <c r="K345" s="232"/>
      <c r="L345" s="237"/>
      <c r="M345" s="238"/>
      <c r="N345" s="239"/>
      <c r="O345" s="239"/>
      <c r="P345" s="239"/>
      <c r="Q345" s="239"/>
      <c r="R345" s="239"/>
      <c r="S345" s="239"/>
      <c r="T345" s="240"/>
      <c r="U345" s="14"/>
      <c r="V345" s="14"/>
      <c r="W345" s="14"/>
      <c r="X345" s="14"/>
      <c r="Y345" s="14"/>
      <c r="Z345" s="14"/>
      <c r="AA345" s="14"/>
      <c r="AB345" s="14"/>
      <c r="AC345" s="14"/>
      <c r="AD345" s="14"/>
      <c r="AE345" s="14"/>
      <c r="AT345" s="241" t="s">
        <v>142</v>
      </c>
      <c r="AU345" s="241" t="s">
        <v>153</v>
      </c>
      <c r="AV345" s="14" t="s">
        <v>138</v>
      </c>
      <c r="AW345" s="14" t="s">
        <v>35</v>
      </c>
      <c r="AX345" s="14" t="s">
        <v>73</v>
      </c>
      <c r="AY345" s="241" t="s">
        <v>131</v>
      </c>
    </row>
    <row r="346" s="13" customFormat="1">
      <c r="A346" s="13"/>
      <c r="B346" s="221"/>
      <c r="C346" s="222"/>
      <c r="D346" s="216" t="s">
        <v>142</v>
      </c>
      <c r="E346" s="223" t="s">
        <v>19</v>
      </c>
      <c r="F346" s="224" t="s">
        <v>445</v>
      </c>
      <c r="G346" s="222"/>
      <c r="H346" s="223" t="s">
        <v>19</v>
      </c>
      <c r="I346" s="225"/>
      <c r="J346" s="222"/>
      <c r="K346" s="222"/>
      <c r="L346" s="226"/>
      <c r="M346" s="227"/>
      <c r="N346" s="228"/>
      <c r="O346" s="228"/>
      <c r="P346" s="228"/>
      <c r="Q346" s="228"/>
      <c r="R346" s="228"/>
      <c r="S346" s="228"/>
      <c r="T346" s="229"/>
      <c r="U346" s="13"/>
      <c r="V346" s="13"/>
      <c r="W346" s="13"/>
      <c r="X346" s="13"/>
      <c r="Y346" s="13"/>
      <c r="Z346" s="13"/>
      <c r="AA346" s="13"/>
      <c r="AB346" s="13"/>
      <c r="AC346" s="13"/>
      <c r="AD346" s="13"/>
      <c r="AE346" s="13"/>
      <c r="AT346" s="230" t="s">
        <v>142</v>
      </c>
      <c r="AU346" s="230" t="s">
        <v>153</v>
      </c>
      <c r="AV346" s="13" t="s">
        <v>81</v>
      </c>
      <c r="AW346" s="13" t="s">
        <v>35</v>
      </c>
      <c r="AX346" s="13" t="s">
        <v>73</v>
      </c>
      <c r="AY346" s="230" t="s">
        <v>131</v>
      </c>
    </row>
    <row r="347" s="14" customFormat="1">
      <c r="A347" s="14"/>
      <c r="B347" s="231"/>
      <c r="C347" s="232"/>
      <c r="D347" s="216" t="s">
        <v>142</v>
      </c>
      <c r="E347" s="233" t="s">
        <v>19</v>
      </c>
      <c r="F347" s="234" t="s">
        <v>446</v>
      </c>
      <c r="G347" s="232"/>
      <c r="H347" s="235">
        <v>-2.0499999999999998</v>
      </c>
      <c r="I347" s="236"/>
      <c r="J347" s="232"/>
      <c r="K347" s="232"/>
      <c r="L347" s="237"/>
      <c r="M347" s="238"/>
      <c r="N347" s="239"/>
      <c r="O347" s="239"/>
      <c r="P347" s="239"/>
      <c r="Q347" s="239"/>
      <c r="R347" s="239"/>
      <c r="S347" s="239"/>
      <c r="T347" s="240"/>
      <c r="U347" s="14"/>
      <c r="V347" s="14"/>
      <c r="W347" s="14"/>
      <c r="X347" s="14"/>
      <c r="Y347" s="14"/>
      <c r="Z347" s="14"/>
      <c r="AA347" s="14"/>
      <c r="AB347" s="14"/>
      <c r="AC347" s="14"/>
      <c r="AD347" s="14"/>
      <c r="AE347" s="14"/>
      <c r="AT347" s="241" t="s">
        <v>142</v>
      </c>
      <c r="AU347" s="241" t="s">
        <v>153</v>
      </c>
      <c r="AV347" s="14" t="s">
        <v>138</v>
      </c>
      <c r="AW347" s="14" t="s">
        <v>35</v>
      </c>
      <c r="AX347" s="14" t="s">
        <v>73</v>
      </c>
      <c r="AY347" s="241" t="s">
        <v>131</v>
      </c>
    </row>
    <row r="348" s="13" customFormat="1">
      <c r="A348" s="13"/>
      <c r="B348" s="221"/>
      <c r="C348" s="222"/>
      <c r="D348" s="216" t="s">
        <v>142</v>
      </c>
      <c r="E348" s="223" t="s">
        <v>19</v>
      </c>
      <c r="F348" s="224" t="s">
        <v>447</v>
      </c>
      <c r="G348" s="222"/>
      <c r="H348" s="223" t="s">
        <v>19</v>
      </c>
      <c r="I348" s="225"/>
      <c r="J348" s="222"/>
      <c r="K348" s="222"/>
      <c r="L348" s="226"/>
      <c r="M348" s="227"/>
      <c r="N348" s="228"/>
      <c r="O348" s="228"/>
      <c r="P348" s="228"/>
      <c r="Q348" s="228"/>
      <c r="R348" s="228"/>
      <c r="S348" s="228"/>
      <c r="T348" s="229"/>
      <c r="U348" s="13"/>
      <c r="V348" s="13"/>
      <c r="W348" s="13"/>
      <c r="X348" s="13"/>
      <c r="Y348" s="13"/>
      <c r="Z348" s="13"/>
      <c r="AA348" s="13"/>
      <c r="AB348" s="13"/>
      <c r="AC348" s="13"/>
      <c r="AD348" s="13"/>
      <c r="AE348" s="13"/>
      <c r="AT348" s="230" t="s">
        <v>142</v>
      </c>
      <c r="AU348" s="230" t="s">
        <v>153</v>
      </c>
      <c r="AV348" s="13" t="s">
        <v>81</v>
      </c>
      <c r="AW348" s="13" t="s">
        <v>35</v>
      </c>
      <c r="AX348" s="13" t="s">
        <v>73</v>
      </c>
      <c r="AY348" s="230" t="s">
        <v>131</v>
      </c>
    </row>
    <row r="349" s="14" customFormat="1">
      <c r="A349" s="14"/>
      <c r="B349" s="231"/>
      <c r="C349" s="232"/>
      <c r="D349" s="216" t="s">
        <v>142</v>
      </c>
      <c r="E349" s="233" t="s">
        <v>19</v>
      </c>
      <c r="F349" s="234" t="s">
        <v>448</v>
      </c>
      <c r="G349" s="232"/>
      <c r="H349" s="235">
        <v>-19.600000000000001</v>
      </c>
      <c r="I349" s="236"/>
      <c r="J349" s="232"/>
      <c r="K349" s="232"/>
      <c r="L349" s="237"/>
      <c r="M349" s="238"/>
      <c r="N349" s="239"/>
      <c r="O349" s="239"/>
      <c r="P349" s="239"/>
      <c r="Q349" s="239"/>
      <c r="R349" s="239"/>
      <c r="S349" s="239"/>
      <c r="T349" s="240"/>
      <c r="U349" s="14"/>
      <c r="V349" s="14"/>
      <c r="W349" s="14"/>
      <c r="X349" s="14"/>
      <c r="Y349" s="14"/>
      <c r="Z349" s="14"/>
      <c r="AA349" s="14"/>
      <c r="AB349" s="14"/>
      <c r="AC349" s="14"/>
      <c r="AD349" s="14"/>
      <c r="AE349" s="14"/>
      <c r="AT349" s="241" t="s">
        <v>142</v>
      </c>
      <c r="AU349" s="241" t="s">
        <v>153</v>
      </c>
      <c r="AV349" s="14" t="s">
        <v>138</v>
      </c>
      <c r="AW349" s="14" t="s">
        <v>35</v>
      </c>
      <c r="AX349" s="14" t="s">
        <v>73</v>
      </c>
      <c r="AY349" s="241" t="s">
        <v>131</v>
      </c>
    </row>
    <row r="350" s="14" customFormat="1">
      <c r="A350" s="14"/>
      <c r="B350" s="231"/>
      <c r="C350" s="232"/>
      <c r="D350" s="216" t="s">
        <v>142</v>
      </c>
      <c r="E350" s="233" t="s">
        <v>19</v>
      </c>
      <c r="F350" s="234" t="s">
        <v>449</v>
      </c>
      <c r="G350" s="232"/>
      <c r="H350" s="235">
        <v>-7.5629999999999997</v>
      </c>
      <c r="I350" s="236"/>
      <c r="J350" s="232"/>
      <c r="K350" s="232"/>
      <c r="L350" s="237"/>
      <c r="M350" s="238"/>
      <c r="N350" s="239"/>
      <c r="O350" s="239"/>
      <c r="P350" s="239"/>
      <c r="Q350" s="239"/>
      <c r="R350" s="239"/>
      <c r="S350" s="239"/>
      <c r="T350" s="240"/>
      <c r="U350" s="14"/>
      <c r="V350" s="14"/>
      <c r="W350" s="14"/>
      <c r="X350" s="14"/>
      <c r="Y350" s="14"/>
      <c r="Z350" s="14"/>
      <c r="AA350" s="14"/>
      <c r="AB350" s="14"/>
      <c r="AC350" s="14"/>
      <c r="AD350" s="14"/>
      <c r="AE350" s="14"/>
      <c r="AT350" s="241" t="s">
        <v>142</v>
      </c>
      <c r="AU350" s="241" t="s">
        <v>153</v>
      </c>
      <c r="AV350" s="14" t="s">
        <v>138</v>
      </c>
      <c r="AW350" s="14" t="s">
        <v>35</v>
      </c>
      <c r="AX350" s="14" t="s">
        <v>73</v>
      </c>
      <c r="AY350" s="241" t="s">
        <v>131</v>
      </c>
    </row>
    <row r="351" s="15" customFormat="1">
      <c r="A351" s="15"/>
      <c r="B351" s="242"/>
      <c r="C351" s="243"/>
      <c r="D351" s="216" t="s">
        <v>142</v>
      </c>
      <c r="E351" s="244" t="s">
        <v>19</v>
      </c>
      <c r="F351" s="245" t="s">
        <v>148</v>
      </c>
      <c r="G351" s="243"/>
      <c r="H351" s="246">
        <v>92.756999999999991</v>
      </c>
      <c r="I351" s="247"/>
      <c r="J351" s="243"/>
      <c r="K351" s="243"/>
      <c r="L351" s="248"/>
      <c r="M351" s="249"/>
      <c r="N351" s="250"/>
      <c r="O351" s="250"/>
      <c r="P351" s="250"/>
      <c r="Q351" s="250"/>
      <c r="R351" s="250"/>
      <c r="S351" s="250"/>
      <c r="T351" s="251"/>
      <c r="U351" s="15"/>
      <c r="V351" s="15"/>
      <c r="W351" s="15"/>
      <c r="X351" s="15"/>
      <c r="Y351" s="15"/>
      <c r="Z351" s="15"/>
      <c r="AA351" s="15"/>
      <c r="AB351" s="15"/>
      <c r="AC351" s="15"/>
      <c r="AD351" s="15"/>
      <c r="AE351" s="15"/>
      <c r="AT351" s="252" t="s">
        <v>142</v>
      </c>
      <c r="AU351" s="252" t="s">
        <v>153</v>
      </c>
      <c r="AV351" s="15" t="s">
        <v>137</v>
      </c>
      <c r="AW351" s="15" t="s">
        <v>35</v>
      </c>
      <c r="AX351" s="15" t="s">
        <v>81</v>
      </c>
      <c r="AY351" s="252" t="s">
        <v>131</v>
      </c>
    </row>
    <row r="352" s="2" customFormat="1" ht="16.5" customHeight="1">
      <c r="A352" s="39"/>
      <c r="B352" s="40"/>
      <c r="C352" s="202" t="s">
        <v>450</v>
      </c>
      <c r="D352" s="202" t="s">
        <v>133</v>
      </c>
      <c r="E352" s="203" t="s">
        <v>451</v>
      </c>
      <c r="F352" s="204" t="s">
        <v>452</v>
      </c>
      <c r="G352" s="205" t="s">
        <v>136</v>
      </c>
      <c r="H352" s="206">
        <v>1111.028</v>
      </c>
      <c r="I352" s="207"/>
      <c r="J352" s="208">
        <f>ROUND(I352*H352,2)</f>
        <v>0</v>
      </c>
      <c r="K352" s="209"/>
      <c r="L352" s="45"/>
      <c r="M352" s="210" t="s">
        <v>19</v>
      </c>
      <c r="N352" s="211" t="s">
        <v>45</v>
      </c>
      <c r="O352" s="85"/>
      <c r="P352" s="212">
        <f>O352*H352</f>
        <v>0</v>
      </c>
      <c r="Q352" s="212">
        <v>0.0026800000000000001</v>
      </c>
      <c r="R352" s="212">
        <f>Q352*H352</f>
        <v>2.9775550400000004</v>
      </c>
      <c r="S352" s="212">
        <v>0</v>
      </c>
      <c r="T352" s="213">
        <f>S352*H352</f>
        <v>0</v>
      </c>
      <c r="U352" s="39"/>
      <c r="V352" s="39"/>
      <c r="W352" s="39"/>
      <c r="X352" s="39"/>
      <c r="Y352" s="39"/>
      <c r="Z352" s="39"/>
      <c r="AA352" s="39"/>
      <c r="AB352" s="39"/>
      <c r="AC352" s="39"/>
      <c r="AD352" s="39"/>
      <c r="AE352" s="39"/>
      <c r="AR352" s="214" t="s">
        <v>137</v>
      </c>
      <c r="AT352" s="214" t="s">
        <v>133</v>
      </c>
      <c r="AU352" s="214" t="s">
        <v>153</v>
      </c>
      <c r="AY352" s="18" t="s">
        <v>131</v>
      </c>
      <c r="BE352" s="215">
        <f>IF(N352="základní",J352,0)</f>
        <v>0</v>
      </c>
      <c r="BF352" s="215">
        <f>IF(N352="snížená",J352,0)</f>
        <v>0</v>
      </c>
      <c r="BG352" s="215">
        <f>IF(N352="zákl. přenesená",J352,0)</f>
        <v>0</v>
      </c>
      <c r="BH352" s="215">
        <f>IF(N352="sníž. přenesená",J352,0)</f>
        <v>0</v>
      </c>
      <c r="BI352" s="215">
        <f>IF(N352="nulová",J352,0)</f>
        <v>0</v>
      </c>
      <c r="BJ352" s="18" t="s">
        <v>138</v>
      </c>
      <c r="BK352" s="215">
        <f>ROUND(I352*H352,2)</f>
        <v>0</v>
      </c>
      <c r="BL352" s="18" t="s">
        <v>137</v>
      </c>
      <c r="BM352" s="214" t="s">
        <v>453</v>
      </c>
    </row>
    <row r="353" s="13" customFormat="1">
      <c r="A353" s="13"/>
      <c r="B353" s="221"/>
      <c r="C353" s="222"/>
      <c r="D353" s="216" t="s">
        <v>142</v>
      </c>
      <c r="E353" s="223" t="s">
        <v>19</v>
      </c>
      <c r="F353" s="224" t="s">
        <v>454</v>
      </c>
      <c r="G353" s="222"/>
      <c r="H353" s="223" t="s">
        <v>19</v>
      </c>
      <c r="I353" s="225"/>
      <c r="J353" s="222"/>
      <c r="K353" s="222"/>
      <c r="L353" s="226"/>
      <c r="M353" s="227"/>
      <c r="N353" s="228"/>
      <c r="O353" s="228"/>
      <c r="P353" s="228"/>
      <c r="Q353" s="228"/>
      <c r="R353" s="228"/>
      <c r="S353" s="228"/>
      <c r="T353" s="229"/>
      <c r="U353" s="13"/>
      <c r="V353" s="13"/>
      <c r="W353" s="13"/>
      <c r="X353" s="13"/>
      <c r="Y353" s="13"/>
      <c r="Z353" s="13"/>
      <c r="AA353" s="13"/>
      <c r="AB353" s="13"/>
      <c r="AC353" s="13"/>
      <c r="AD353" s="13"/>
      <c r="AE353" s="13"/>
      <c r="AT353" s="230" t="s">
        <v>142</v>
      </c>
      <c r="AU353" s="230" t="s">
        <v>153</v>
      </c>
      <c r="AV353" s="13" t="s">
        <v>81</v>
      </c>
      <c r="AW353" s="13" t="s">
        <v>35</v>
      </c>
      <c r="AX353" s="13" t="s">
        <v>73</v>
      </c>
      <c r="AY353" s="230" t="s">
        <v>131</v>
      </c>
    </row>
    <row r="354" s="14" customFormat="1">
      <c r="A354" s="14"/>
      <c r="B354" s="231"/>
      <c r="C354" s="232"/>
      <c r="D354" s="216" t="s">
        <v>142</v>
      </c>
      <c r="E354" s="233" t="s">
        <v>19</v>
      </c>
      <c r="F354" s="234" t="s">
        <v>455</v>
      </c>
      <c r="G354" s="232"/>
      <c r="H354" s="235">
        <v>1180.9500000000001</v>
      </c>
      <c r="I354" s="236"/>
      <c r="J354" s="232"/>
      <c r="K354" s="232"/>
      <c r="L354" s="237"/>
      <c r="M354" s="238"/>
      <c r="N354" s="239"/>
      <c r="O354" s="239"/>
      <c r="P354" s="239"/>
      <c r="Q354" s="239"/>
      <c r="R354" s="239"/>
      <c r="S354" s="239"/>
      <c r="T354" s="240"/>
      <c r="U354" s="14"/>
      <c r="V354" s="14"/>
      <c r="W354" s="14"/>
      <c r="X354" s="14"/>
      <c r="Y354" s="14"/>
      <c r="Z354" s="14"/>
      <c r="AA354" s="14"/>
      <c r="AB354" s="14"/>
      <c r="AC354" s="14"/>
      <c r="AD354" s="14"/>
      <c r="AE354" s="14"/>
      <c r="AT354" s="241" t="s">
        <v>142</v>
      </c>
      <c r="AU354" s="241" t="s">
        <v>153</v>
      </c>
      <c r="AV354" s="14" t="s">
        <v>138</v>
      </c>
      <c r="AW354" s="14" t="s">
        <v>35</v>
      </c>
      <c r="AX354" s="14" t="s">
        <v>73</v>
      </c>
      <c r="AY354" s="241" t="s">
        <v>131</v>
      </c>
    </row>
    <row r="355" s="13" customFormat="1">
      <c r="A355" s="13"/>
      <c r="B355" s="221"/>
      <c r="C355" s="222"/>
      <c r="D355" s="216" t="s">
        <v>142</v>
      </c>
      <c r="E355" s="223" t="s">
        <v>19</v>
      </c>
      <c r="F355" s="224" t="s">
        <v>456</v>
      </c>
      <c r="G355" s="222"/>
      <c r="H355" s="223" t="s">
        <v>19</v>
      </c>
      <c r="I355" s="225"/>
      <c r="J355" s="222"/>
      <c r="K355" s="222"/>
      <c r="L355" s="226"/>
      <c r="M355" s="227"/>
      <c r="N355" s="228"/>
      <c r="O355" s="228"/>
      <c r="P355" s="228"/>
      <c r="Q355" s="228"/>
      <c r="R355" s="228"/>
      <c r="S355" s="228"/>
      <c r="T355" s="229"/>
      <c r="U355" s="13"/>
      <c r="V355" s="13"/>
      <c r="W355" s="13"/>
      <c r="X355" s="13"/>
      <c r="Y355" s="13"/>
      <c r="Z355" s="13"/>
      <c r="AA355" s="13"/>
      <c r="AB355" s="13"/>
      <c r="AC355" s="13"/>
      <c r="AD355" s="13"/>
      <c r="AE355" s="13"/>
      <c r="AT355" s="230" t="s">
        <v>142</v>
      </c>
      <c r="AU355" s="230" t="s">
        <v>153</v>
      </c>
      <c r="AV355" s="13" t="s">
        <v>81</v>
      </c>
      <c r="AW355" s="13" t="s">
        <v>35</v>
      </c>
      <c r="AX355" s="13" t="s">
        <v>73</v>
      </c>
      <c r="AY355" s="230" t="s">
        <v>131</v>
      </c>
    </row>
    <row r="356" s="13" customFormat="1">
      <c r="A356" s="13"/>
      <c r="B356" s="221"/>
      <c r="C356" s="222"/>
      <c r="D356" s="216" t="s">
        <v>142</v>
      </c>
      <c r="E356" s="223" t="s">
        <v>19</v>
      </c>
      <c r="F356" s="224" t="s">
        <v>273</v>
      </c>
      <c r="G356" s="222"/>
      <c r="H356" s="223" t="s">
        <v>19</v>
      </c>
      <c r="I356" s="225"/>
      <c r="J356" s="222"/>
      <c r="K356" s="222"/>
      <c r="L356" s="226"/>
      <c r="M356" s="227"/>
      <c r="N356" s="228"/>
      <c r="O356" s="228"/>
      <c r="P356" s="228"/>
      <c r="Q356" s="228"/>
      <c r="R356" s="228"/>
      <c r="S356" s="228"/>
      <c r="T356" s="229"/>
      <c r="U356" s="13"/>
      <c r="V356" s="13"/>
      <c r="W356" s="13"/>
      <c r="X356" s="13"/>
      <c r="Y356" s="13"/>
      <c r="Z356" s="13"/>
      <c r="AA356" s="13"/>
      <c r="AB356" s="13"/>
      <c r="AC356" s="13"/>
      <c r="AD356" s="13"/>
      <c r="AE356" s="13"/>
      <c r="AT356" s="230" t="s">
        <v>142</v>
      </c>
      <c r="AU356" s="230" t="s">
        <v>153</v>
      </c>
      <c r="AV356" s="13" t="s">
        <v>81</v>
      </c>
      <c r="AW356" s="13" t="s">
        <v>35</v>
      </c>
      <c r="AX356" s="13" t="s">
        <v>73</v>
      </c>
      <c r="AY356" s="230" t="s">
        <v>131</v>
      </c>
    </row>
    <row r="357" s="14" customFormat="1">
      <c r="A357" s="14"/>
      <c r="B357" s="231"/>
      <c r="C357" s="232"/>
      <c r="D357" s="216" t="s">
        <v>142</v>
      </c>
      <c r="E357" s="233" t="s">
        <v>19</v>
      </c>
      <c r="F357" s="234" t="s">
        <v>457</v>
      </c>
      <c r="G357" s="232"/>
      <c r="H357" s="235">
        <v>-73.079999999999998</v>
      </c>
      <c r="I357" s="236"/>
      <c r="J357" s="232"/>
      <c r="K357" s="232"/>
      <c r="L357" s="237"/>
      <c r="M357" s="238"/>
      <c r="N357" s="239"/>
      <c r="O357" s="239"/>
      <c r="P357" s="239"/>
      <c r="Q357" s="239"/>
      <c r="R357" s="239"/>
      <c r="S357" s="239"/>
      <c r="T357" s="240"/>
      <c r="U357" s="14"/>
      <c r="V357" s="14"/>
      <c r="W357" s="14"/>
      <c r="X357" s="14"/>
      <c r="Y357" s="14"/>
      <c r="Z357" s="14"/>
      <c r="AA357" s="14"/>
      <c r="AB357" s="14"/>
      <c r="AC357" s="14"/>
      <c r="AD357" s="14"/>
      <c r="AE357" s="14"/>
      <c r="AT357" s="241" t="s">
        <v>142</v>
      </c>
      <c r="AU357" s="241" t="s">
        <v>153</v>
      </c>
      <c r="AV357" s="14" t="s">
        <v>138</v>
      </c>
      <c r="AW357" s="14" t="s">
        <v>35</v>
      </c>
      <c r="AX357" s="14" t="s">
        <v>73</v>
      </c>
      <c r="AY357" s="241" t="s">
        <v>131</v>
      </c>
    </row>
    <row r="358" s="14" customFormat="1">
      <c r="A358" s="14"/>
      <c r="B358" s="231"/>
      <c r="C358" s="232"/>
      <c r="D358" s="216" t="s">
        <v>142</v>
      </c>
      <c r="E358" s="233" t="s">
        <v>19</v>
      </c>
      <c r="F358" s="234" t="s">
        <v>458</v>
      </c>
      <c r="G358" s="232"/>
      <c r="H358" s="235">
        <v>-25.920000000000002</v>
      </c>
      <c r="I358" s="236"/>
      <c r="J358" s="232"/>
      <c r="K358" s="232"/>
      <c r="L358" s="237"/>
      <c r="M358" s="238"/>
      <c r="N358" s="239"/>
      <c r="O358" s="239"/>
      <c r="P358" s="239"/>
      <c r="Q358" s="239"/>
      <c r="R358" s="239"/>
      <c r="S358" s="239"/>
      <c r="T358" s="240"/>
      <c r="U358" s="14"/>
      <c r="V358" s="14"/>
      <c r="W358" s="14"/>
      <c r="X358" s="14"/>
      <c r="Y358" s="14"/>
      <c r="Z358" s="14"/>
      <c r="AA358" s="14"/>
      <c r="AB358" s="14"/>
      <c r="AC358" s="14"/>
      <c r="AD358" s="14"/>
      <c r="AE358" s="14"/>
      <c r="AT358" s="241" t="s">
        <v>142</v>
      </c>
      <c r="AU358" s="241" t="s">
        <v>153</v>
      </c>
      <c r="AV358" s="14" t="s">
        <v>138</v>
      </c>
      <c r="AW358" s="14" t="s">
        <v>35</v>
      </c>
      <c r="AX358" s="14" t="s">
        <v>73</v>
      </c>
      <c r="AY358" s="241" t="s">
        <v>131</v>
      </c>
    </row>
    <row r="359" s="14" customFormat="1">
      <c r="A359" s="14"/>
      <c r="B359" s="231"/>
      <c r="C359" s="232"/>
      <c r="D359" s="216" t="s">
        <v>142</v>
      </c>
      <c r="E359" s="233" t="s">
        <v>19</v>
      </c>
      <c r="F359" s="234" t="s">
        <v>459</v>
      </c>
      <c r="G359" s="232"/>
      <c r="H359" s="235">
        <v>-23.039999999999999</v>
      </c>
      <c r="I359" s="236"/>
      <c r="J359" s="232"/>
      <c r="K359" s="232"/>
      <c r="L359" s="237"/>
      <c r="M359" s="238"/>
      <c r="N359" s="239"/>
      <c r="O359" s="239"/>
      <c r="P359" s="239"/>
      <c r="Q359" s="239"/>
      <c r="R359" s="239"/>
      <c r="S359" s="239"/>
      <c r="T359" s="240"/>
      <c r="U359" s="14"/>
      <c r="V359" s="14"/>
      <c r="W359" s="14"/>
      <c r="X359" s="14"/>
      <c r="Y359" s="14"/>
      <c r="Z359" s="14"/>
      <c r="AA359" s="14"/>
      <c r="AB359" s="14"/>
      <c r="AC359" s="14"/>
      <c r="AD359" s="14"/>
      <c r="AE359" s="14"/>
      <c r="AT359" s="241" t="s">
        <v>142</v>
      </c>
      <c r="AU359" s="241" t="s">
        <v>153</v>
      </c>
      <c r="AV359" s="14" t="s">
        <v>138</v>
      </c>
      <c r="AW359" s="14" t="s">
        <v>35</v>
      </c>
      <c r="AX359" s="14" t="s">
        <v>73</v>
      </c>
      <c r="AY359" s="241" t="s">
        <v>131</v>
      </c>
    </row>
    <row r="360" s="14" customFormat="1">
      <c r="A360" s="14"/>
      <c r="B360" s="231"/>
      <c r="C360" s="232"/>
      <c r="D360" s="216" t="s">
        <v>142</v>
      </c>
      <c r="E360" s="233" t="s">
        <v>19</v>
      </c>
      <c r="F360" s="234" t="s">
        <v>460</v>
      </c>
      <c r="G360" s="232"/>
      <c r="H360" s="235">
        <v>-8.2799999999999994</v>
      </c>
      <c r="I360" s="236"/>
      <c r="J360" s="232"/>
      <c r="K360" s="232"/>
      <c r="L360" s="237"/>
      <c r="M360" s="238"/>
      <c r="N360" s="239"/>
      <c r="O360" s="239"/>
      <c r="P360" s="239"/>
      <c r="Q360" s="239"/>
      <c r="R360" s="239"/>
      <c r="S360" s="239"/>
      <c r="T360" s="240"/>
      <c r="U360" s="14"/>
      <c r="V360" s="14"/>
      <c r="W360" s="14"/>
      <c r="X360" s="14"/>
      <c r="Y360" s="14"/>
      <c r="Z360" s="14"/>
      <c r="AA360" s="14"/>
      <c r="AB360" s="14"/>
      <c r="AC360" s="14"/>
      <c r="AD360" s="14"/>
      <c r="AE360" s="14"/>
      <c r="AT360" s="241" t="s">
        <v>142</v>
      </c>
      <c r="AU360" s="241" t="s">
        <v>153</v>
      </c>
      <c r="AV360" s="14" t="s">
        <v>138</v>
      </c>
      <c r="AW360" s="14" t="s">
        <v>35</v>
      </c>
      <c r="AX360" s="14" t="s">
        <v>73</v>
      </c>
      <c r="AY360" s="241" t="s">
        <v>131</v>
      </c>
    </row>
    <row r="361" s="13" customFormat="1">
      <c r="A361" s="13"/>
      <c r="B361" s="221"/>
      <c r="C361" s="222"/>
      <c r="D361" s="216" t="s">
        <v>142</v>
      </c>
      <c r="E361" s="223" t="s">
        <v>19</v>
      </c>
      <c r="F361" s="224" t="s">
        <v>278</v>
      </c>
      <c r="G361" s="222"/>
      <c r="H361" s="223" t="s">
        <v>19</v>
      </c>
      <c r="I361" s="225"/>
      <c r="J361" s="222"/>
      <c r="K361" s="222"/>
      <c r="L361" s="226"/>
      <c r="M361" s="227"/>
      <c r="N361" s="228"/>
      <c r="O361" s="228"/>
      <c r="P361" s="228"/>
      <c r="Q361" s="228"/>
      <c r="R361" s="228"/>
      <c r="S361" s="228"/>
      <c r="T361" s="229"/>
      <c r="U361" s="13"/>
      <c r="V361" s="13"/>
      <c r="W361" s="13"/>
      <c r="X361" s="13"/>
      <c r="Y361" s="13"/>
      <c r="Z361" s="13"/>
      <c r="AA361" s="13"/>
      <c r="AB361" s="13"/>
      <c r="AC361" s="13"/>
      <c r="AD361" s="13"/>
      <c r="AE361" s="13"/>
      <c r="AT361" s="230" t="s">
        <v>142</v>
      </c>
      <c r="AU361" s="230" t="s">
        <v>153</v>
      </c>
      <c r="AV361" s="13" t="s">
        <v>81</v>
      </c>
      <c r="AW361" s="13" t="s">
        <v>35</v>
      </c>
      <c r="AX361" s="13" t="s">
        <v>73</v>
      </c>
      <c r="AY361" s="230" t="s">
        <v>131</v>
      </c>
    </row>
    <row r="362" s="14" customFormat="1">
      <c r="A362" s="14"/>
      <c r="B362" s="231"/>
      <c r="C362" s="232"/>
      <c r="D362" s="216" t="s">
        <v>142</v>
      </c>
      <c r="E362" s="233" t="s">
        <v>19</v>
      </c>
      <c r="F362" s="234" t="s">
        <v>461</v>
      </c>
      <c r="G362" s="232"/>
      <c r="H362" s="235">
        <v>-5.9400000000000004</v>
      </c>
      <c r="I362" s="236"/>
      <c r="J362" s="232"/>
      <c r="K362" s="232"/>
      <c r="L362" s="237"/>
      <c r="M362" s="238"/>
      <c r="N362" s="239"/>
      <c r="O362" s="239"/>
      <c r="P362" s="239"/>
      <c r="Q362" s="239"/>
      <c r="R362" s="239"/>
      <c r="S362" s="239"/>
      <c r="T362" s="240"/>
      <c r="U362" s="14"/>
      <c r="V362" s="14"/>
      <c r="W362" s="14"/>
      <c r="X362" s="14"/>
      <c r="Y362" s="14"/>
      <c r="Z362" s="14"/>
      <c r="AA362" s="14"/>
      <c r="AB362" s="14"/>
      <c r="AC362" s="14"/>
      <c r="AD362" s="14"/>
      <c r="AE362" s="14"/>
      <c r="AT362" s="241" t="s">
        <v>142</v>
      </c>
      <c r="AU362" s="241" t="s">
        <v>153</v>
      </c>
      <c r="AV362" s="14" t="s">
        <v>138</v>
      </c>
      <c r="AW362" s="14" t="s">
        <v>35</v>
      </c>
      <c r="AX362" s="14" t="s">
        <v>73</v>
      </c>
      <c r="AY362" s="241" t="s">
        <v>131</v>
      </c>
    </row>
    <row r="363" s="13" customFormat="1">
      <c r="A363" s="13"/>
      <c r="B363" s="221"/>
      <c r="C363" s="222"/>
      <c r="D363" s="216" t="s">
        <v>142</v>
      </c>
      <c r="E363" s="223" t="s">
        <v>19</v>
      </c>
      <c r="F363" s="224" t="s">
        <v>462</v>
      </c>
      <c r="G363" s="222"/>
      <c r="H363" s="223" t="s">
        <v>19</v>
      </c>
      <c r="I363" s="225"/>
      <c r="J363" s="222"/>
      <c r="K363" s="222"/>
      <c r="L363" s="226"/>
      <c r="M363" s="227"/>
      <c r="N363" s="228"/>
      <c r="O363" s="228"/>
      <c r="P363" s="228"/>
      <c r="Q363" s="228"/>
      <c r="R363" s="228"/>
      <c r="S363" s="228"/>
      <c r="T363" s="229"/>
      <c r="U363" s="13"/>
      <c r="V363" s="13"/>
      <c r="W363" s="13"/>
      <c r="X363" s="13"/>
      <c r="Y363" s="13"/>
      <c r="Z363" s="13"/>
      <c r="AA363" s="13"/>
      <c r="AB363" s="13"/>
      <c r="AC363" s="13"/>
      <c r="AD363" s="13"/>
      <c r="AE363" s="13"/>
      <c r="AT363" s="230" t="s">
        <v>142</v>
      </c>
      <c r="AU363" s="230" t="s">
        <v>153</v>
      </c>
      <c r="AV363" s="13" t="s">
        <v>81</v>
      </c>
      <c r="AW363" s="13" t="s">
        <v>35</v>
      </c>
      <c r="AX363" s="13" t="s">
        <v>73</v>
      </c>
      <c r="AY363" s="230" t="s">
        <v>131</v>
      </c>
    </row>
    <row r="364" s="14" customFormat="1">
      <c r="A364" s="14"/>
      <c r="B364" s="231"/>
      <c r="C364" s="232"/>
      <c r="D364" s="216" t="s">
        <v>142</v>
      </c>
      <c r="E364" s="233" t="s">
        <v>19</v>
      </c>
      <c r="F364" s="234" t="s">
        <v>463</v>
      </c>
      <c r="G364" s="232"/>
      <c r="H364" s="235">
        <v>66.337999999999994</v>
      </c>
      <c r="I364" s="236"/>
      <c r="J364" s="232"/>
      <c r="K364" s="232"/>
      <c r="L364" s="237"/>
      <c r="M364" s="238"/>
      <c r="N364" s="239"/>
      <c r="O364" s="239"/>
      <c r="P364" s="239"/>
      <c r="Q364" s="239"/>
      <c r="R364" s="239"/>
      <c r="S364" s="239"/>
      <c r="T364" s="240"/>
      <c r="U364" s="14"/>
      <c r="V364" s="14"/>
      <c r="W364" s="14"/>
      <c r="X364" s="14"/>
      <c r="Y364" s="14"/>
      <c r="Z364" s="14"/>
      <c r="AA364" s="14"/>
      <c r="AB364" s="14"/>
      <c r="AC364" s="14"/>
      <c r="AD364" s="14"/>
      <c r="AE364" s="14"/>
      <c r="AT364" s="241" t="s">
        <v>142</v>
      </c>
      <c r="AU364" s="241" t="s">
        <v>153</v>
      </c>
      <c r="AV364" s="14" t="s">
        <v>138</v>
      </c>
      <c r="AW364" s="14" t="s">
        <v>35</v>
      </c>
      <c r="AX364" s="14" t="s">
        <v>73</v>
      </c>
      <c r="AY364" s="241" t="s">
        <v>131</v>
      </c>
    </row>
    <row r="365" s="15" customFormat="1">
      <c r="A365" s="15"/>
      <c r="B365" s="242"/>
      <c r="C365" s="243"/>
      <c r="D365" s="216" t="s">
        <v>142</v>
      </c>
      <c r="E365" s="244" t="s">
        <v>19</v>
      </c>
      <c r="F365" s="245" t="s">
        <v>148</v>
      </c>
      <c r="G365" s="243"/>
      <c r="H365" s="246">
        <v>1111.028</v>
      </c>
      <c r="I365" s="247"/>
      <c r="J365" s="243"/>
      <c r="K365" s="243"/>
      <c r="L365" s="248"/>
      <c r="M365" s="249"/>
      <c r="N365" s="250"/>
      <c r="O365" s="250"/>
      <c r="P365" s="250"/>
      <c r="Q365" s="250"/>
      <c r="R365" s="250"/>
      <c r="S365" s="250"/>
      <c r="T365" s="251"/>
      <c r="U365" s="15"/>
      <c r="V365" s="15"/>
      <c r="W365" s="15"/>
      <c r="X365" s="15"/>
      <c r="Y365" s="15"/>
      <c r="Z365" s="15"/>
      <c r="AA365" s="15"/>
      <c r="AB365" s="15"/>
      <c r="AC365" s="15"/>
      <c r="AD365" s="15"/>
      <c r="AE365" s="15"/>
      <c r="AT365" s="252" t="s">
        <v>142</v>
      </c>
      <c r="AU365" s="252" t="s">
        <v>153</v>
      </c>
      <c r="AV365" s="15" t="s">
        <v>137</v>
      </c>
      <c r="AW365" s="15" t="s">
        <v>35</v>
      </c>
      <c r="AX365" s="15" t="s">
        <v>81</v>
      </c>
      <c r="AY365" s="252" t="s">
        <v>131</v>
      </c>
    </row>
    <row r="366" s="12" customFormat="1" ht="20.88" customHeight="1">
      <c r="A366" s="12"/>
      <c r="B366" s="186"/>
      <c r="C366" s="187"/>
      <c r="D366" s="188" t="s">
        <v>72</v>
      </c>
      <c r="E366" s="200" t="s">
        <v>464</v>
      </c>
      <c r="F366" s="200" t="s">
        <v>465</v>
      </c>
      <c r="G366" s="187"/>
      <c r="H366" s="187"/>
      <c r="I366" s="190"/>
      <c r="J366" s="201">
        <f>BK366</f>
        <v>0</v>
      </c>
      <c r="K366" s="187"/>
      <c r="L366" s="192"/>
      <c r="M366" s="193"/>
      <c r="N366" s="194"/>
      <c r="O366" s="194"/>
      <c r="P366" s="195">
        <f>SUM(P367:P372)</f>
        <v>0</v>
      </c>
      <c r="Q366" s="194"/>
      <c r="R366" s="195">
        <f>SUM(R367:R372)</f>
        <v>1.0768954500000001</v>
      </c>
      <c r="S366" s="194"/>
      <c r="T366" s="196">
        <f>SUM(T367:T372)</f>
        <v>0</v>
      </c>
      <c r="U366" s="12"/>
      <c r="V366" s="12"/>
      <c r="W366" s="12"/>
      <c r="X366" s="12"/>
      <c r="Y366" s="12"/>
      <c r="Z366" s="12"/>
      <c r="AA366" s="12"/>
      <c r="AB366" s="12"/>
      <c r="AC366" s="12"/>
      <c r="AD366" s="12"/>
      <c r="AE366" s="12"/>
      <c r="AR366" s="197" t="s">
        <v>81</v>
      </c>
      <c r="AT366" s="198" t="s">
        <v>72</v>
      </c>
      <c r="AU366" s="198" t="s">
        <v>138</v>
      </c>
      <c r="AY366" s="197" t="s">
        <v>131</v>
      </c>
      <c r="BK366" s="199">
        <f>SUM(BK367:BK372)</f>
        <v>0</v>
      </c>
    </row>
    <row r="367" s="2" customFormat="1" ht="16.5" customHeight="1">
      <c r="A367" s="39"/>
      <c r="B367" s="40"/>
      <c r="C367" s="202" t="s">
        <v>466</v>
      </c>
      <c r="D367" s="202" t="s">
        <v>133</v>
      </c>
      <c r="E367" s="203" t="s">
        <v>467</v>
      </c>
      <c r="F367" s="204" t="s">
        <v>468</v>
      </c>
      <c r="G367" s="205" t="s">
        <v>169</v>
      </c>
      <c r="H367" s="206">
        <v>0.052999999999999998</v>
      </c>
      <c r="I367" s="207"/>
      <c r="J367" s="208">
        <f>ROUND(I367*H367,2)</f>
        <v>0</v>
      </c>
      <c r="K367" s="209"/>
      <c r="L367" s="45"/>
      <c r="M367" s="210" t="s">
        <v>19</v>
      </c>
      <c r="N367" s="211" t="s">
        <v>45</v>
      </c>
      <c r="O367" s="85"/>
      <c r="P367" s="212">
        <f>O367*H367</f>
        <v>0</v>
      </c>
      <c r="Q367" s="212">
        <v>1.06277</v>
      </c>
      <c r="R367" s="212">
        <f>Q367*H367</f>
        <v>0.056326809999999998</v>
      </c>
      <c r="S367" s="212">
        <v>0</v>
      </c>
      <c r="T367" s="213">
        <f>S367*H367</f>
        <v>0</v>
      </c>
      <c r="U367" s="39"/>
      <c r="V367" s="39"/>
      <c r="W367" s="39"/>
      <c r="X367" s="39"/>
      <c r="Y367" s="39"/>
      <c r="Z367" s="39"/>
      <c r="AA367" s="39"/>
      <c r="AB367" s="39"/>
      <c r="AC367" s="39"/>
      <c r="AD367" s="39"/>
      <c r="AE367" s="39"/>
      <c r="AR367" s="214" t="s">
        <v>137</v>
      </c>
      <c r="AT367" s="214" t="s">
        <v>133</v>
      </c>
      <c r="AU367" s="214" t="s">
        <v>153</v>
      </c>
      <c r="AY367" s="18" t="s">
        <v>131</v>
      </c>
      <c r="BE367" s="215">
        <f>IF(N367="základní",J367,0)</f>
        <v>0</v>
      </c>
      <c r="BF367" s="215">
        <f>IF(N367="snížená",J367,0)</f>
        <v>0</v>
      </c>
      <c r="BG367" s="215">
        <f>IF(N367="zákl. přenesená",J367,0)</f>
        <v>0</v>
      </c>
      <c r="BH367" s="215">
        <f>IF(N367="sníž. přenesená",J367,0)</f>
        <v>0</v>
      </c>
      <c r="BI367" s="215">
        <f>IF(N367="nulová",J367,0)</f>
        <v>0</v>
      </c>
      <c r="BJ367" s="18" t="s">
        <v>138</v>
      </c>
      <c r="BK367" s="215">
        <f>ROUND(I367*H367,2)</f>
        <v>0</v>
      </c>
      <c r="BL367" s="18" t="s">
        <v>137</v>
      </c>
      <c r="BM367" s="214" t="s">
        <v>469</v>
      </c>
    </row>
    <row r="368" s="2" customFormat="1">
      <c r="A368" s="39"/>
      <c r="B368" s="40"/>
      <c r="C368" s="41"/>
      <c r="D368" s="216" t="s">
        <v>140</v>
      </c>
      <c r="E368" s="41"/>
      <c r="F368" s="217" t="s">
        <v>470</v>
      </c>
      <c r="G368" s="41"/>
      <c r="H368" s="41"/>
      <c r="I368" s="218"/>
      <c r="J368" s="41"/>
      <c r="K368" s="41"/>
      <c r="L368" s="45"/>
      <c r="M368" s="219"/>
      <c r="N368" s="220"/>
      <c r="O368" s="85"/>
      <c r="P368" s="85"/>
      <c r="Q368" s="85"/>
      <c r="R368" s="85"/>
      <c r="S368" s="85"/>
      <c r="T368" s="86"/>
      <c r="U368" s="39"/>
      <c r="V368" s="39"/>
      <c r="W368" s="39"/>
      <c r="X368" s="39"/>
      <c r="Y368" s="39"/>
      <c r="Z368" s="39"/>
      <c r="AA368" s="39"/>
      <c r="AB368" s="39"/>
      <c r="AC368" s="39"/>
      <c r="AD368" s="39"/>
      <c r="AE368" s="39"/>
      <c r="AT368" s="18" t="s">
        <v>140</v>
      </c>
      <c r="AU368" s="18" t="s">
        <v>153</v>
      </c>
    </row>
    <row r="369" s="2" customFormat="1" ht="21.75" customHeight="1">
      <c r="A369" s="39"/>
      <c r="B369" s="40"/>
      <c r="C369" s="202" t="s">
        <v>471</v>
      </c>
      <c r="D369" s="202" t="s">
        <v>133</v>
      </c>
      <c r="E369" s="203" t="s">
        <v>472</v>
      </c>
      <c r="F369" s="204" t="s">
        <v>473</v>
      </c>
      <c r="G369" s="205" t="s">
        <v>156</v>
      </c>
      <c r="H369" s="206">
        <v>0.41599999999999998</v>
      </c>
      <c r="I369" s="207"/>
      <c r="J369" s="208">
        <f>ROUND(I369*H369,2)</f>
        <v>0</v>
      </c>
      <c r="K369" s="209"/>
      <c r="L369" s="45"/>
      <c r="M369" s="210" t="s">
        <v>19</v>
      </c>
      <c r="N369" s="211" t="s">
        <v>45</v>
      </c>
      <c r="O369" s="85"/>
      <c r="P369" s="212">
        <f>O369*H369</f>
        <v>0</v>
      </c>
      <c r="Q369" s="212">
        <v>2.45329</v>
      </c>
      <c r="R369" s="212">
        <f>Q369*H369</f>
        <v>1.02056864</v>
      </c>
      <c r="S369" s="212">
        <v>0</v>
      </c>
      <c r="T369" s="213">
        <f>S369*H369</f>
        <v>0</v>
      </c>
      <c r="U369" s="39"/>
      <c r="V369" s="39"/>
      <c r="W369" s="39"/>
      <c r="X369" s="39"/>
      <c r="Y369" s="39"/>
      <c r="Z369" s="39"/>
      <c r="AA369" s="39"/>
      <c r="AB369" s="39"/>
      <c r="AC369" s="39"/>
      <c r="AD369" s="39"/>
      <c r="AE369" s="39"/>
      <c r="AR369" s="214" t="s">
        <v>137</v>
      </c>
      <c r="AT369" s="214" t="s">
        <v>133</v>
      </c>
      <c r="AU369" s="214" t="s">
        <v>153</v>
      </c>
      <c r="AY369" s="18" t="s">
        <v>131</v>
      </c>
      <c r="BE369" s="215">
        <f>IF(N369="základní",J369,0)</f>
        <v>0</v>
      </c>
      <c r="BF369" s="215">
        <f>IF(N369="snížená",J369,0)</f>
        <v>0</v>
      </c>
      <c r="BG369" s="215">
        <f>IF(N369="zákl. přenesená",J369,0)</f>
        <v>0</v>
      </c>
      <c r="BH369" s="215">
        <f>IF(N369="sníž. přenesená",J369,0)</f>
        <v>0</v>
      </c>
      <c r="BI369" s="215">
        <f>IF(N369="nulová",J369,0)</f>
        <v>0</v>
      </c>
      <c r="BJ369" s="18" t="s">
        <v>138</v>
      </c>
      <c r="BK369" s="215">
        <f>ROUND(I369*H369,2)</f>
        <v>0</v>
      </c>
      <c r="BL369" s="18" t="s">
        <v>137</v>
      </c>
      <c r="BM369" s="214" t="s">
        <v>474</v>
      </c>
    </row>
    <row r="370" s="2" customFormat="1">
      <c r="A370" s="39"/>
      <c r="B370" s="40"/>
      <c r="C370" s="41"/>
      <c r="D370" s="216" t="s">
        <v>140</v>
      </c>
      <c r="E370" s="41"/>
      <c r="F370" s="217" t="s">
        <v>475</v>
      </c>
      <c r="G370" s="41"/>
      <c r="H370" s="41"/>
      <c r="I370" s="218"/>
      <c r="J370" s="41"/>
      <c r="K370" s="41"/>
      <c r="L370" s="45"/>
      <c r="M370" s="219"/>
      <c r="N370" s="220"/>
      <c r="O370" s="85"/>
      <c r="P370" s="85"/>
      <c r="Q370" s="85"/>
      <c r="R370" s="85"/>
      <c r="S370" s="85"/>
      <c r="T370" s="86"/>
      <c r="U370" s="39"/>
      <c r="V370" s="39"/>
      <c r="W370" s="39"/>
      <c r="X370" s="39"/>
      <c r="Y370" s="39"/>
      <c r="Z370" s="39"/>
      <c r="AA370" s="39"/>
      <c r="AB370" s="39"/>
      <c r="AC370" s="39"/>
      <c r="AD370" s="39"/>
      <c r="AE370" s="39"/>
      <c r="AT370" s="18" t="s">
        <v>140</v>
      </c>
      <c r="AU370" s="18" t="s">
        <v>153</v>
      </c>
    </row>
    <row r="371" s="2" customFormat="1" ht="21.75" customHeight="1">
      <c r="A371" s="39"/>
      <c r="B371" s="40"/>
      <c r="C371" s="202" t="s">
        <v>476</v>
      </c>
      <c r="D371" s="202" t="s">
        <v>133</v>
      </c>
      <c r="E371" s="203" t="s">
        <v>477</v>
      </c>
      <c r="F371" s="204" t="s">
        <v>478</v>
      </c>
      <c r="G371" s="205" t="s">
        <v>156</v>
      </c>
      <c r="H371" s="206">
        <v>0.41599999999999998</v>
      </c>
      <c r="I371" s="207"/>
      <c r="J371" s="208">
        <f>ROUND(I371*H371,2)</f>
        <v>0</v>
      </c>
      <c r="K371" s="209"/>
      <c r="L371" s="45"/>
      <c r="M371" s="210" t="s">
        <v>19</v>
      </c>
      <c r="N371" s="211" t="s">
        <v>45</v>
      </c>
      <c r="O371" s="85"/>
      <c r="P371" s="212">
        <f>O371*H371</f>
        <v>0</v>
      </c>
      <c r="Q371" s="212">
        <v>0</v>
      </c>
      <c r="R371" s="212">
        <f>Q371*H371</f>
        <v>0</v>
      </c>
      <c r="S371" s="212">
        <v>0</v>
      </c>
      <c r="T371" s="213">
        <f>S371*H371</f>
        <v>0</v>
      </c>
      <c r="U371" s="39"/>
      <c r="V371" s="39"/>
      <c r="W371" s="39"/>
      <c r="X371" s="39"/>
      <c r="Y371" s="39"/>
      <c r="Z371" s="39"/>
      <c r="AA371" s="39"/>
      <c r="AB371" s="39"/>
      <c r="AC371" s="39"/>
      <c r="AD371" s="39"/>
      <c r="AE371" s="39"/>
      <c r="AR371" s="214" t="s">
        <v>137</v>
      </c>
      <c r="AT371" s="214" t="s">
        <v>133</v>
      </c>
      <c r="AU371" s="214" t="s">
        <v>153</v>
      </c>
      <c r="AY371" s="18" t="s">
        <v>131</v>
      </c>
      <c r="BE371" s="215">
        <f>IF(N371="základní",J371,0)</f>
        <v>0</v>
      </c>
      <c r="BF371" s="215">
        <f>IF(N371="snížená",J371,0)</f>
        <v>0</v>
      </c>
      <c r="BG371" s="215">
        <f>IF(N371="zákl. přenesená",J371,0)</f>
        <v>0</v>
      </c>
      <c r="BH371" s="215">
        <f>IF(N371="sníž. přenesená",J371,0)</f>
        <v>0</v>
      </c>
      <c r="BI371" s="215">
        <f>IF(N371="nulová",J371,0)</f>
        <v>0</v>
      </c>
      <c r="BJ371" s="18" t="s">
        <v>138</v>
      </c>
      <c r="BK371" s="215">
        <f>ROUND(I371*H371,2)</f>
        <v>0</v>
      </c>
      <c r="BL371" s="18" t="s">
        <v>137</v>
      </c>
      <c r="BM371" s="214" t="s">
        <v>479</v>
      </c>
    </row>
    <row r="372" s="2" customFormat="1">
      <c r="A372" s="39"/>
      <c r="B372" s="40"/>
      <c r="C372" s="41"/>
      <c r="D372" s="216" t="s">
        <v>140</v>
      </c>
      <c r="E372" s="41"/>
      <c r="F372" s="217" t="s">
        <v>480</v>
      </c>
      <c r="G372" s="41"/>
      <c r="H372" s="41"/>
      <c r="I372" s="218"/>
      <c r="J372" s="41"/>
      <c r="K372" s="41"/>
      <c r="L372" s="45"/>
      <c r="M372" s="219"/>
      <c r="N372" s="220"/>
      <c r="O372" s="85"/>
      <c r="P372" s="85"/>
      <c r="Q372" s="85"/>
      <c r="R372" s="85"/>
      <c r="S372" s="85"/>
      <c r="T372" s="86"/>
      <c r="U372" s="39"/>
      <c r="V372" s="39"/>
      <c r="W372" s="39"/>
      <c r="X372" s="39"/>
      <c r="Y372" s="39"/>
      <c r="Z372" s="39"/>
      <c r="AA372" s="39"/>
      <c r="AB372" s="39"/>
      <c r="AC372" s="39"/>
      <c r="AD372" s="39"/>
      <c r="AE372" s="39"/>
      <c r="AT372" s="18" t="s">
        <v>140</v>
      </c>
      <c r="AU372" s="18" t="s">
        <v>153</v>
      </c>
    </row>
    <row r="373" s="12" customFormat="1" ht="20.88" customHeight="1">
      <c r="A373" s="12"/>
      <c r="B373" s="186"/>
      <c r="C373" s="187"/>
      <c r="D373" s="188" t="s">
        <v>72</v>
      </c>
      <c r="E373" s="200" t="s">
        <v>481</v>
      </c>
      <c r="F373" s="200" t="s">
        <v>482</v>
      </c>
      <c r="G373" s="187"/>
      <c r="H373" s="187"/>
      <c r="I373" s="190"/>
      <c r="J373" s="201">
        <f>BK373</f>
        <v>0</v>
      </c>
      <c r="K373" s="187"/>
      <c r="L373" s="192"/>
      <c r="M373" s="193"/>
      <c r="N373" s="194"/>
      <c r="O373" s="194"/>
      <c r="P373" s="195">
        <f>SUM(P374:P398)</f>
        <v>0</v>
      </c>
      <c r="Q373" s="194"/>
      <c r="R373" s="195">
        <f>SUM(R374:R398)</f>
        <v>1.6713666200000001</v>
      </c>
      <c r="S373" s="194"/>
      <c r="T373" s="196">
        <f>SUM(T374:T398)</f>
        <v>0</v>
      </c>
      <c r="U373" s="12"/>
      <c r="V373" s="12"/>
      <c r="W373" s="12"/>
      <c r="X373" s="12"/>
      <c r="Y373" s="12"/>
      <c r="Z373" s="12"/>
      <c r="AA373" s="12"/>
      <c r="AB373" s="12"/>
      <c r="AC373" s="12"/>
      <c r="AD373" s="12"/>
      <c r="AE373" s="12"/>
      <c r="AR373" s="197" t="s">
        <v>81</v>
      </c>
      <c r="AT373" s="198" t="s">
        <v>72</v>
      </c>
      <c r="AU373" s="198" t="s">
        <v>138</v>
      </c>
      <c r="AY373" s="197" t="s">
        <v>131</v>
      </c>
      <c r="BK373" s="199">
        <f>SUM(BK374:BK398)</f>
        <v>0</v>
      </c>
    </row>
    <row r="374" s="2" customFormat="1" ht="16.5" customHeight="1">
      <c r="A374" s="39"/>
      <c r="B374" s="40"/>
      <c r="C374" s="202" t="s">
        <v>252</v>
      </c>
      <c r="D374" s="202" t="s">
        <v>133</v>
      </c>
      <c r="E374" s="203" t="s">
        <v>483</v>
      </c>
      <c r="F374" s="204" t="s">
        <v>484</v>
      </c>
      <c r="G374" s="205" t="s">
        <v>184</v>
      </c>
      <c r="H374" s="206">
        <v>2</v>
      </c>
      <c r="I374" s="207"/>
      <c r="J374" s="208">
        <f>ROUND(I374*H374,2)</f>
        <v>0</v>
      </c>
      <c r="K374" s="209"/>
      <c r="L374" s="45"/>
      <c r="M374" s="210" t="s">
        <v>19</v>
      </c>
      <c r="N374" s="211" t="s">
        <v>45</v>
      </c>
      <c r="O374" s="85"/>
      <c r="P374" s="212">
        <f>O374*H374</f>
        <v>0</v>
      </c>
      <c r="Q374" s="212">
        <v>0.00044000000000000002</v>
      </c>
      <c r="R374" s="212">
        <f>Q374*H374</f>
        <v>0.00088000000000000003</v>
      </c>
      <c r="S374" s="212">
        <v>0</v>
      </c>
      <c r="T374" s="213">
        <f>S374*H374</f>
        <v>0</v>
      </c>
      <c r="U374" s="39"/>
      <c r="V374" s="39"/>
      <c r="W374" s="39"/>
      <c r="X374" s="39"/>
      <c r="Y374" s="39"/>
      <c r="Z374" s="39"/>
      <c r="AA374" s="39"/>
      <c r="AB374" s="39"/>
      <c r="AC374" s="39"/>
      <c r="AD374" s="39"/>
      <c r="AE374" s="39"/>
      <c r="AR374" s="214" t="s">
        <v>137</v>
      </c>
      <c r="AT374" s="214" t="s">
        <v>133</v>
      </c>
      <c r="AU374" s="214" t="s">
        <v>153</v>
      </c>
      <c r="AY374" s="18" t="s">
        <v>131</v>
      </c>
      <c r="BE374" s="215">
        <f>IF(N374="základní",J374,0)</f>
        <v>0</v>
      </c>
      <c r="BF374" s="215">
        <f>IF(N374="snížená",J374,0)</f>
        <v>0</v>
      </c>
      <c r="BG374" s="215">
        <f>IF(N374="zákl. přenesená",J374,0)</f>
        <v>0</v>
      </c>
      <c r="BH374" s="215">
        <f>IF(N374="sníž. přenesená",J374,0)</f>
        <v>0</v>
      </c>
      <c r="BI374" s="215">
        <f>IF(N374="nulová",J374,0)</f>
        <v>0</v>
      </c>
      <c r="BJ374" s="18" t="s">
        <v>138</v>
      </c>
      <c r="BK374" s="215">
        <f>ROUND(I374*H374,2)</f>
        <v>0</v>
      </c>
      <c r="BL374" s="18" t="s">
        <v>137</v>
      </c>
      <c r="BM374" s="214" t="s">
        <v>485</v>
      </c>
    </row>
    <row r="375" s="2" customFormat="1">
      <c r="A375" s="39"/>
      <c r="B375" s="40"/>
      <c r="C375" s="41"/>
      <c r="D375" s="216" t="s">
        <v>140</v>
      </c>
      <c r="E375" s="41"/>
      <c r="F375" s="217" t="s">
        <v>486</v>
      </c>
      <c r="G375" s="41"/>
      <c r="H375" s="41"/>
      <c r="I375" s="218"/>
      <c r="J375" s="41"/>
      <c r="K375" s="41"/>
      <c r="L375" s="45"/>
      <c r="M375" s="219"/>
      <c r="N375" s="220"/>
      <c r="O375" s="85"/>
      <c r="P375" s="85"/>
      <c r="Q375" s="85"/>
      <c r="R375" s="85"/>
      <c r="S375" s="85"/>
      <c r="T375" s="86"/>
      <c r="U375" s="39"/>
      <c r="V375" s="39"/>
      <c r="W375" s="39"/>
      <c r="X375" s="39"/>
      <c r="Y375" s="39"/>
      <c r="Z375" s="39"/>
      <c r="AA375" s="39"/>
      <c r="AB375" s="39"/>
      <c r="AC375" s="39"/>
      <c r="AD375" s="39"/>
      <c r="AE375" s="39"/>
      <c r="AT375" s="18" t="s">
        <v>140</v>
      </c>
      <c r="AU375" s="18" t="s">
        <v>153</v>
      </c>
    </row>
    <row r="376" s="2" customFormat="1" ht="16.5" customHeight="1">
      <c r="A376" s="39"/>
      <c r="B376" s="40"/>
      <c r="C376" s="253" t="s">
        <v>464</v>
      </c>
      <c r="D376" s="253" t="s">
        <v>207</v>
      </c>
      <c r="E376" s="254" t="s">
        <v>487</v>
      </c>
      <c r="F376" s="255" t="s">
        <v>488</v>
      </c>
      <c r="G376" s="256" t="s">
        <v>184</v>
      </c>
      <c r="H376" s="257">
        <v>2</v>
      </c>
      <c r="I376" s="258"/>
      <c r="J376" s="259">
        <f>ROUND(I376*H376,2)</f>
        <v>0</v>
      </c>
      <c r="K376" s="260"/>
      <c r="L376" s="261"/>
      <c r="M376" s="262" t="s">
        <v>19</v>
      </c>
      <c r="N376" s="263" t="s">
        <v>45</v>
      </c>
      <c r="O376" s="85"/>
      <c r="P376" s="212">
        <f>O376*H376</f>
        <v>0</v>
      </c>
      <c r="Q376" s="212">
        <v>0.028000000000000001</v>
      </c>
      <c r="R376" s="212">
        <f>Q376*H376</f>
        <v>0.056000000000000001</v>
      </c>
      <c r="S376" s="212">
        <v>0</v>
      </c>
      <c r="T376" s="213">
        <f>S376*H376</f>
        <v>0</v>
      </c>
      <c r="U376" s="39"/>
      <c r="V376" s="39"/>
      <c r="W376" s="39"/>
      <c r="X376" s="39"/>
      <c r="Y376" s="39"/>
      <c r="Z376" s="39"/>
      <c r="AA376" s="39"/>
      <c r="AB376" s="39"/>
      <c r="AC376" s="39"/>
      <c r="AD376" s="39"/>
      <c r="AE376" s="39"/>
      <c r="AR376" s="214" t="s">
        <v>210</v>
      </c>
      <c r="AT376" s="214" t="s">
        <v>207</v>
      </c>
      <c r="AU376" s="214" t="s">
        <v>153</v>
      </c>
      <c r="AY376" s="18" t="s">
        <v>131</v>
      </c>
      <c r="BE376" s="215">
        <f>IF(N376="základní",J376,0)</f>
        <v>0</v>
      </c>
      <c r="BF376" s="215">
        <f>IF(N376="snížená",J376,0)</f>
        <v>0</v>
      </c>
      <c r="BG376" s="215">
        <f>IF(N376="zákl. přenesená",J376,0)</f>
        <v>0</v>
      </c>
      <c r="BH376" s="215">
        <f>IF(N376="sníž. přenesená",J376,0)</f>
        <v>0</v>
      </c>
      <c r="BI376" s="215">
        <f>IF(N376="nulová",J376,0)</f>
        <v>0</v>
      </c>
      <c r="BJ376" s="18" t="s">
        <v>138</v>
      </c>
      <c r="BK376" s="215">
        <f>ROUND(I376*H376,2)</f>
        <v>0</v>
      </c>
      <c r="BL376" s="18" t="s">
        <v>137</v>
      </c>
      <c r="BM376" s="214" t="s">
        <v>489</v>
      </c>
    </row>
    <row r="377" s="2" customFormat="1" ht="21.75" customHeight="1">
      <c r="A377" s="39"/>
      <c r="B377" s="40"/>
      <c r="C377" s="202" t="s">
        <v>490</v>
      </c>
      <c r="D377" s="202" t="s">
        <v>133</v>
      </c>
      <c r="E377" s="203" t="s">
        <v>491</v>
      </c>
      <c r="F377" s="204" t="s">
        <v>492</v>
      </c>
      <c r="G377" s="205" t="s">
        <v>136</v>
      </c>
      <c r="H377" s="206">
        <v>31.41</v>
      </c>
      <c r="I377" s="207"/>
      <c r="J377" s="208">
        <f>ROUND(I377*H377,2)</f>
        <v>0</v>
      </c>
      <c r="K377" s="209"/>
      <c r="L377" s="45"/>
      <c r="M377" s="210" t="s">
        <v>19</v>
      </c>
      <c r="N377" s="211" t="s">
        <v>45</v>
      </c>
      <c r="O377" s="85"/>
      <c r="P377" s="212">
        <f>O377*H377</f>
        <v>0</v>
      </c>
      <c r="Q377" s="212">
        <v>0.00027</v>
      </c>
      <c r="R377" s="212">
        <f>Q377*H377</f>
        <v>0.0084807000000000007</v>
      </c>
      <c r="S377" s="212">
        <v>0</v>
      </c>
      <c r="T377" s="213">
        <f>S377*H377</f>
        <v>0</v>
      </c>
      <c r="U377" s="39"/>
      <c r="V377" s="39"/>
      <c r="W377" s="39"/>
      <c r="X377" s="39"/>
      <c r="Y377" s="39"/>
      <c r="Z377" s="39"/>
      <c r="AA377" s="39"/>
      <c r="AB377" s="39"/>
      <c r="AC377" s="39"/>
      <c r="AD377" s="39"/>
      <c r="AE377" s="39"/>
      <c r="AR377" s="214" t="s">
        <v>137</v>
      </c>
      <c r="AT377" s="214" t="s">
        <v>133</v>
      </c>
      <c r="AU377" s="214" t="s">
        <v>153</v>
      </c>
      <c r="AY377" s="18" t="s">
        <v>131</v>
      </c>
      <c r="BE377" s="215">
        <f>IF(N377="základní",J377,0)</f>
        <v>0</v>
      </c>
      <c r="BF377" s="215">
        <f>IF(N377="snížená",J377,0)</f>
        <v>0</v>
      </c>
      <c r="BG377" s="215">
        <f>IF(N377="zákl. přenesená",J377,0)</f>
        <v>0</v>
      </c>
      <c r="BH377" s="215">
        <f>IF(N377="sníž. přenesená",J377,0)</f>
        <v>0</v>
      </c>
      <c r="BI377" s="215">
        <f>IF(N377="nulová",J377,0)</f>
        <v>0</v>
      </c>
      <c r="BJ377" s="18" t="s">
        <v>138</v>
      </c>
      <c r="BK377" s="215">
        <f>ROUND(I377*H377,2)</f>
        <v>0</v>
      </c>
      <c r="BL377" s="18" t="s">
        <v>137</v>
      </c>
      <c r="BM377" s="214" t="s">
        <v>493</v>
      </c>
    </row>
    <row r="378" s="2" customFormat="1">
      <c r="A378" s="39"/>
      <c r="B378" s="40"/>
      <c r="C378" s="41"/>
      <c r="D378" s="216" t="s">
        <v>140</v>
      </c>
      <c r="E378" s="41"/>
      <c r="F378" s="217" t="s">
        <v>494</v>
      </c>
      <c r="G378" s="41"/>
      <c r="H378" s="41"/>
      <c r="I378" s="218"/>
      <c r="J378" s="41"/>
      <c r="K378" s="41"/>
      <c r="L378" s="45"/>
      <c r="M378" s="219"/>
      <c r="N378" s="220"/>
      <c r="O378" s="85"/>
      <c r="P378" s="85"/>
      <c r="Q378" s="85"/>
      <c r="R378" s="85"/>
      <c r="S378" s="85"/>
      <c r="T378" s="86"/>
      <c r="U378" s="39"/>
      <c r="V378" s="39"/>
      <c r="W378" s="39"/>
      <c r="X378" s="39"/>
      <c r="Y378" s="39"/>
      <c r="Z378" s="39"/>
      <c r="AA378" s="39"/>
      <c r="AB378" s="39"/>
      <c r="AC378" s="39"/>
      <c r="AD378" s="39"/>
      <c r="AE378" s="39"/>
      <c r="AT378" s="18" t="s">
        <v>140</v>
      </c>
      <c r="AU378" s="18" t="s">
        <v>153</v>
      </c>
    </row>
    <row r="379" s="13" customFormat="1">
      <c r="A379" s="13"/>
      <c r="B379" s="221"/>
      <c r="C379" s="222"/>
      <c r="D379" s="216" t="s">
        <v>142</v>
      </c>
      <c r="E379" s="223" t="s">
        <v>19</v>
      </c>
      <c r="F379" s="224" t="s">
        <v>495</v>
      </c>
      <c r="G379" s="222"/>
      <c r="H379" s="223" t="s">
        <v>19</v>
      </c>
      <c r="I379" s="225"/>
      <c r="J379" s="222"/>
      <c r="K379" s="222"/>
      <c r="L379" s="226"/>
      <c r="M379" s="227"/>
      <c r="N379" s="228"/>
      <c r="O379" s="228"/>
      <c r="P379" s="228"/>
      <c r="Q379" s="228"/>
      <c r="R379" s="228"/>
      <c r="S379" s="228"/>
      <c r="T379" s="229"/>
      <c r="U379" s="13"/>
      <c r="V379" s="13"/>
      <c r="W379" s="13"/>
      <c r="X379" s="13"/>
      <c r="Y379" s="13"/>
      <c r="Z379" s="13"/>
      <c r="AA379" s="13"/>
      <c r="AB379" s="13"/>
      <c r="AC379" s="13"/>
      <c r="AD379" s="13"/>
      <c r="AE379" s="13"/>
      <c r="AT379" s="230" t="s">
        <v>142</v>
      </c>
      <c r="AU379" s="230" t="s">
        <v>153</v>
      </c>
      <c r="AV379" s="13" t="s">
        <v>81</v>
      </c>
      <c r="AW379" s="13" t="s">
        <v>35</v>
      </c>
      <c r="AX379" s="13" t="s">
        <v>73</v>
      </c>
      <c r="AY379" s="230" t="s">
        <v>131</v>
      </c>
    </row>
    <row r="380" s="14" customFormat="1">
      <c r="A380" s="14"/>
      <c r="B380" s="231"/>
      <c r="C380" s="232"/>
      <c r="D380" s="216" t="s">
        <v>142</v>
      </c>
      <c r="E380" s="233" t="s">
        <v>19</v>
      </c>
      <c r="F380" s="234" t="s">
        <v>496</v>
      </c>
      <c r="G380" s="232"/>
      <c r="H380" s="235">
        <v>4.8600000000000003</v>
      </c>
      <c r="I380" s="236"/>
      <c r="J380" s="232"/>
      <c r="K380" s="232"/>
      <c r="L380" s="237"/>
      <c r="M380" s="238"/>
      <c r="N380" s="239"/>
      <c r="O380" s="239"/>
      <c r="P380" s="239"/>
      <c r="Q380" s="239"/>
      <c r="R380" s="239"/>
      <c r="S380" s="239"/>
      <c r="T380" s="240"/>
      <c r="U380" s="14"/>
      <c r="V380" s="14"/>
      <c r="W380" s="14"/>
      <c r="X380" s="14"/>
      <c r="Y380" s="14"/>
      <c r="Z380" s="14"/>
      <c r="AA380" s="14"/>
      <c r="AB380" s="14"/>
      <c r="AC380" s="14"/>
      <c r="AD380" s="14"/>
      <c r="AE380" s="14"/>
      <c r="AT380" s="241" t="s">
        <v>142</v>
      </c>
      <c r="AU380" s="241" t="s">
        <v>153</v>
      </c>
      <c r="AV380" s="14" t="s">
        <v>138</v>
      </c>
      <c r="AW380" s="14" t="s">
        <v>35</v>
      </c>
      <c r="AX380" s="14" t="s">
        <v>73</v>
      </c>
      <c r="AY380" s="241" t="s">
        <v>131</v>
      </c>
    </row>
    <row r="381" s="14" customFormat="1">
      <c r="A381" s="14"/>
      <c r="B381" s="231"/>
      <c r="C381" s="232"/>
      <c r="D381" s="216" t="s">
        <v>142</v>
      </c>
      <c r="E381" s="233" t="s">
        <v>19</v>
      </c>
      <c r="F381" s="234" t="s">
        <v>497</v>
      </c>
      <c r="G381" s="232"/>
      <c r="H381" s="235">
        <v>18.27</v>
      </c>
      <c r="I381" s="236"/>
      <c r="J381" s="232"/>
      <c r="K381" s="232"/>
      <c r="L381" s="237"/>
      <c r="M381" s="238"/>
      <c r="N381" s="239"/>
      <c r="O381" s="239"/>
      <c r="P381" s="239"/>
      <c r="Q381" s="239"/>
      <c r="R381" s="239"/>
      <c r="S381" s="239"/>
      <c r="T381" s="240"/>
      <c r="U381" s="14"/>
      <c r="V381" s="14"/>
      <c r="W381" s="14"/>
      <c r="X381" s="14"/>
      <c r="Y381" s="14"/>
      <c r="Z381" s="14"/>
      <c r="AA381" s="14"/>
      <c r="AB381" s="14"/>
      <c r="AC381" s="14"/>
      <c r="AD381" s="14"/>
      <c r="AE381" s="14"/>
      <c r="AT381" s="241" t="s">
        <v>142</v>
      </c>
      <c r="AU381" s="241" t="s">
        <v>153</v>
      </c>
      <c r="AV381" s="14" t="s">
        <v>138</v>
      </c>
      <c r="AW381" s="14" t="s">
        <v>35</v>
      </c>
      <c r="AX381" s="14" t="s">
        <v>73</v>
      </c>
      <c r="AY381" s="241" t="s">
        <v>131</v>
      </c>
    </row>
    <row r="382" s="13" customFormat="1">
      <c r="A382" s="13"/>
      <c r="B382" s="221"/>
      <c r="C382" s="222"/>
      <c r="D382" s="216" t="s">
        <v>142</v>
      </c>
      <c r="E382" s="223" t="s">
        <v>19</v>
      </c>
      <c r="F382" s="224" t="s">
        <v>498</v>
      </c>
      <c r="G382" s="222"/>
      <c r="H382" s="223" t="s">
        <v>19</v>
      </c>
      <c r="I382" s="225"/>
      <c r="J382" s="222"/>
      <c r="K382" s="222"/>
      <c r="L382" s="226"/>
      <c r="M382" s="227"/>
      <c r="N382" s="228"/>
      <c r="O382" s="228"/>
      <c r="P382" s="228"/>
      <c r="Q382" s="228"/>
      <c r="R382" s="228"/>
      <c r="S382" s="228"/>
      <c r="T382" s="229"/>
      <c r="U382" s="13"/>
      <c r="V382" s="13"/>
      <c r="W382" s="13"/>
      <c r="X382" s="13"/>
      <c r="Y382" s="13"/>
      <c r="Z382" s="13"/>
      <c r="AA382" s="13"/>
      <c r="AB382" s="13"/>
      <c r="AC382" s="13"/>
      <c r="AD382" s="13"/>
      <c r="AE382" s="13"/>
      <c r="AT382" s="230" t="s">
        <v>142</v>
      </c>
      <c r="AU382" s="230" t="s">
        <v>153</v>
      </c>
      <c r="AV382" s="13" t="s">
        <v>81</v>
      </c>
      <c r="AW382" s="13" t="s">
        <v>35</v>
      </c>
      <c r="AX382" s="13" t="s">
        <v>73</v>
      </c>
      <c r="AY382" s="230" t="s">
        <v>131</v>
      </c>
    </row>
    <row r="383" s="14" customFormat="1">
      <c r="A383" s="14"/>
      <c r="B383" s="231"/>
      <c r="C383" s="232"/>
      <c r="D383" s="216" t="s">
        <v>142</v>
      </c>
      <c r="E383" s="233" t="s">
        <v>19</v>
      </c>
      <c r="F383" s="234" t="s">
        <v>499</v>
      </c>
      <c r="G383" s="232"/>
      <c r="H383" s="235">
        <v>8.2799999999999994</v>
      </c>
      <c r="I383" s="236"/>
      <c r="J383" s="232"/>
      <c r="K383" s="232"/>
      <c r="L383" s="237"/>
      <c r="M383" s="238"/>
      <c r="N383" s="239"/>
      <c r="O383" s="239"/>
      <c r="P383" s="239"/>
      <c r="Q383" s="239"/>
      <c r="R383" s="239"/>
      <c r="S383" s="239"/>
      <c r="T383" s="240"/>
      <c r="U383" s="14"/>
      <c r="V383" s="14"/>
      <c r="W383" s="14"/>
      <c r="X383" s="14"/>
      <c r="Y383" s="14"/>
      <c r="Z383" s="14"/>
      <c r="AA383" s="14"/>
      <c r="AB383" s="14"/>
      <c r="AC383" s="14"/>
      <c r="AD383" s="14"/>
      <c r="AE383" s="14"/>
      <c r="AT383" s="241" t="s">
        <v>142</v>
      </c>
      <c r="AU383" s="241" t="s">
        <v>153</v>
      </c>
      <c r="AV383" s="14" t="s">
        <v>138</v>
      </c>
      <c r="AW383" s="14" t="s">
        <v>35</v>
      </c>
      <c r="AX383" s="14" t="s">
        <v>73</v>
      </c>
      <c r="AY383" s="241" t="s">
        <v>131</v>
      </c>
    </row>
    <row r="384" s="15" customFormat="1">
      <c r="A384" s="15"/>
      <c r="B384" s="242"/>
      <c r="C384" s="243"/>
      <c r="D384" s="216" t="s">
        <v>142</v>
      </c>
      <c r="E384" s="244" t="s">
        <v>19</v>
      </c>
      <c r="F384" s="245" t="s">
        <v>148</v>
      </c>
      <c r="G384" s="243"/>
      <c r="H384" s="246">
        <v>31.409999999999997</v>
      </c>
      <c r="I384" s="247"/>
      <c r="J384" s="243"/>
      <c r="K384" s="243"/>
      <c r="L384" s="248"/>
      <c r="M384" s="249"/>
      <c r="N384" s="250"/>
      <c r="O384" s="250"/>
      <c r="P384" s="250"/>
      <c r="Q384" s="250"/>
      <c r="R384" s="250"/>
      <c r="S384" s="250"/>
      <c r="T384" s="251"/>
      <c r="U384" s="15"/>
      <c r="V384" s="15"/>
      <c r="W384" s="15"/>
      <c r="X384" s="15"/>
      <c r="Y384" s="15"/>
      <c r="Z384" s="15"/>
      <c r="AA384" s="15"/>
      <c r="AB384" s="15"/>
      <c r="AC384" s="15"/>
      <c r="AD384" s="15"/>
      <c r="AE384" s="15"/>
      <c r="AT384" s="252" t="s">
        <v>142</v>
      </c>
      <c r="AU384" s="252" t="s">
        <v>153</v>
      </c>
      <c r="AV384" s="15" t="s">
        <v>137</v>
      </c>
      <c r="AW384" s="15" t="s">
        <v>35</v>
      </c>
      <c r="AX384" s="15" t="s">
        <v>81</v>
      </c>
      <c r="AY384" s="252" t="s">
        <v>131</v>
      </c>
    </row>
    <row r="385" s="2" customFormat="1" ht="16.5" customHeight="1">
      <c r="A385" s="39"/>
      <c r="B385" s="40"/>
      <c r="C385" s="253" t="s">
        <v>500</v>
      </c>
      <c r="D385" s="253" t="s">
        <v>207</v>
      </c>
      <c r="E385" s="254" t="s">
        <v>501</v>
      </c>
      <c r="F385" s="255" t="s">
        <v>502</v>
      </c>
      <c r="G385" s="256" t="s">
        <v>136</v>
      </c>
      <c r="H385" s="257">
        <v>31.41</v>
      </c>
      <c r="I385" s="258"/>
      <c r="J385" s="259">
        <f>ROUND(I385*H385,2)</f>
        <v>0</v>
      </c>
      <c r="K385" s="260"/>
      <c r="L385" s="261"/>
      <c r="M385" s="262" t="s">
        <v>19</v>
      </c>
      <c r="N385" s="263" t="s">
        <v>45</v>
      </c>
      <c r="O385" s="85"/>
      <c r="P385" s="212">
        <f>O385*H385</f>
        <v>0</v>
      </c>
      <c r="Q385" s="212">
        <v>0.03056</v>
      </c>
      <c r="R385" s="212">
        <f>Q385*H385</f>
        <v>0.95988960000000001</v>
      </c>
      <c r="S385" s="212">
        <v>0</v>
      </c>
      <c r="T385" s="213">
        <f>S385*H385</f>
        <v>0</v>
      </c>
      <c r="U385" s="39"/>
      <c r="V385" s="39"/>
      <c r="W385" s="39"/>
      <c r="X385" s="39"/>
      <c r="Y385" s="39"/>
      <c r="Z385" s="39"/>
      <c r="AA385" s="39"/>
      <c r="AB385" s="39"/>
      <c r="AC385" s="39"/>
      <c r="AD385" s="39"/>
      <c r="AE385" s="39"/>
      <c r="AR385" s="214" t="s">
        <v>210</v>
      </c>
      <c r="AT385" s="214" t="s">
        <v>207</v>
      </c>
      <c r="AU385" s="214" t="s">
        <v>153</v>
      </c>
      <c r="AY385" s="18" t="s">
        <v>131</v>
      </c>
      <c r="BE385" s="215">
        <f>IF(N385="základní",J385,0)</f>
        <v>0</v>
      </c>
      <c r="BF385" s="215">
        <f>IF(N385="snížená",J385,0)</f>
        <v>0</v>
      </c>
      <c r="BG385" s="215">
        <f>IF(N385="zákl. přenesená",J385,0)</f>
        <v>0</v>
      </c>
      <c r="BH385" s="215">
        <f>IF(N385="sníž. přenesená",J385,0)</f>
        <v>0</v>
      </c>
      <c r="BI385" s="215">
        <f>IF(N385="nulová",J385,0)</f>
        <v>0</v>
      </c>
      <c r="BJ385" s="18" t="s">
        <v>138</v>
      </c>
      <c r="BK385" s="215">
        <f>ROUND(I385*H385,2)</f>
        <v>0</v>
      </c>
      <c r="BL385" s="18" t="s">
        <v>137</v>
      </c>
      <c r="BM385" s="214" t="s">
        <v>503</v>
      </c>
    </row>
    <row r="386" s="2" customFormat="1" ht="16.5" customHeight="1">
      <c r="A386" s="39"/>
      <c r="B386" s="40"/>
      <c r="C386" s="202" t="s">
        <v>504</v>
      </c>
      <c r="D386" s="202" t="s">
        <v>133</v>
      </c>
      <c r="E386" s="203" t="s">
        <v>505</v>
      </c>
      <c r="F386" s="204" t="s">
        <v>506</v>
      </c>
      <c r="G386" s="205" t="s">
        <v>184</v>
      </c>
      <c r="H386" s="206">
        <v>38</v>
      </c>
      <c r="I386" s="207"/>
      <c r="J386" s="208">
        <f>ROUND(I386*H386,2)</f>
        <v>0</v>
      </c>
      <c r="K386" s="209"/>
      <c r="L386" s="45"/>
      <c r="M386" s="210" t="s">
        <v>19</v>
      </c>
      <c r="N386" s="211" t="s">
        <v>45</v>
      </c>
      <c r="O386" s="85"/>
      <c r="P386" s="212">
        <f>O386*H386</f>
        <v>0</v>
      </c>
      <c r="Q386" s="212">
        <v>0.00027</v>
      </c>
      <c r="R386" s="212">
        <f>Q386*H386</f>
        <v>0.01026</v>
      </c>
      <c r="S386" s="212">
        <v>0</v>
      </c>
      <c r="T386" s="213">
        <f>S386*H386</f>
        <v>0</v>
      </c>
      <c r="U386" s="39"/>
      <c r="V386" s="39"/>
      <c r="W386" s="39"/>
      <c r="X386" s="39"/>
      <c r="Y386" s="39"/>
      <c r="Z386" s="39"/>
      <c r="AA386" s="39"/>
      <c r="AB386" s="39"/>
      <c r="AC386" s="39"/>
      <c r="AD386" s="39"/>
      <c r="AE386" s="39"/>
      <c r="AR386" s="214" t="s">
        <v>137</v>
      </c>
      <c r="AT386" s="214" t="s">
        <v>133</v>
      </c>
      <c r="AU386" s="214" t="s">
        <v>153</v>
      </c>
      <c r="AY386" s="18" t="s">
        <v>131</v>
      </c>
      <c r="BE386" s="215">
        <f>IF(N386="základní",J386,0)</f>
        <v>0</v>
      </c>
      <c r="BF386" s="215">
        <f>IF(N386="snížená",J386,0)</f>
        <v>0</v>
      </c>
      <c r="BG386" s="215">
        <f>IF(N386="zákl. přenesená",J386,0)</f>
        <v>0</v>
      </c>
      <c r="BH386" s="215">
        <f>IF(N386="sníž. přenesená",J386,0)</f>
        <v>0</v>
      </c>
      <c r="BI386" s="215">
        <f>IF(N386="nulová",J386,0)</f>
        <v>0</v>
      </c>
      <c r="BJ386" s="18" t="s">
        <v>138</v>
      </c>
      <c r="BK386" s="215">
        <f>ROUND(I386*H386,2)</f>
        <v>0</v>
      </c>
      <c r="BL386" s="18" t="s">
        <v>137</v>
      </c>
      <c r="BM386" s="214" t="s">
        <v>507</v>
      </c>
    </row>
    <row r="387" s="2" customFormat="1">
      <c r="A387" s="39"/>
      <c r="B387" s="40"/>
      <c r="C387" s="41"/>
      <c r="D387" s="216" t="s">
        <v>140</v>
      </c>
      <c r="E387" s="41"/>
      <c r="F387" s="217" t="s">
        <v>494</v>
      </c>
      <c r="G387" s="41"/>
      <c r="H387" s="41"/>
      <c r="I387" s="218"/>
      <c r="J387" s="41"/>
      <c r="K387" s="41"/>
      <c r="L387" s="45"/>
      <c r="M387" s="219"/>
      <c r="N387" s="220"/>
      <c r="O387" s="85"/>
      <c r="P387" s="85"/>
      <c r="Q387" s="85"/>
      <c r="R387" s="85"/>
      <c r="S387" s="85"/>
      <c r="T387" s="86"/>
      <c r="U387" s="39"/>
      <c r="V387" s="39"/>
      <c r="W387" s="39"/>
      <c r="X387" s="39"/>
      <c r="Y387" s="39"/>
      <c r="Z387" s="39"/>
      <c r="AA387" s="39"/>
      <c r="AB387" s="39"/>
      <c r="AC387" s="39"/>
      <c r="AD387" s="39"/>
      <c r="AE387" s="39"/>
      <c r="AT387" s="18" t="s">
        <v>140</v>
      </c>
      <c r="AU387" s="18" t="s">
        <v>153</v>
      </c>
    </row>
    <row r="388" s="2" customFormat="1" ht="16.5" customHeight="1">
      <c r="A388" s="39"/>
      <c r="B388" s="40"/>
      <c r="C388" s="253" t="s">
        <v>508</v>
      </c>
      <c r="D388" s="253" t="s">
        <v>207</v>
      </c>
      <c r="E388" s="254" t="s">
        <v>509</v>
      </c>
      <c r="F388" s="255" t="s">
        <v>510</v>
      </c>
      <c r="G388" s="256" t="s">
        <v>136</v>
      </c>
      <c r="H388" s="257">
        <v>15.156000000000001</v>
      </c>
      <c r="I388" s="258"/>
      <c r="J388" s="259">
        <f>ROUND(I388*H388,2)</f>
        <v>0</v>
      </c>
      <c r="K388" s="260"/>
      <c r="L388" s="261"/>
      <c r="M388" s="262" t="s">
        <v>19</v>
      </c>
      <c r="N388" s="263" t="s">
        <v>45</v>
      </c>
      <c r="O388" s="85"/>
      <c r="P388" s="212">
        <f>O388*H388</f>
        <v>0</v>
      </c>
      <c r="Q388" s="212">
        <v>0.034720000000000001</v>
      </c>
      <c r="R388" s="212">
        <f>Q388*H388</f>
        <v>0.52621632000000007</v>
      </c>
      <c r="S388" s="212">
        <v>0</v>
      </c>
      <c r="T388" s="213">
        <f>S388*H388</f>
        <v>0</v>
      </c>
      <c r="U388" s="39"/>
      <c r="V388" s="39"/>
      <c r="W388" s="39"/>
      <c r="X388" s="39"/>
      <c r="Y388" s="39"/>
      <c r="Z388" s="39"/>
      <c r="AA388" s="39"/>
      <c r="AB388" s="39"/>
      <c r="AC388" s="39"/>
      <c r="AD388" s="39"/>
      <c r="AE388" s="39"/>
      <c r="AR388" s="214" t="s">
        <v>210</v>
      </c>
      <c r="AT388" s="214" t="s">
        <v>207</v>
      </c>
      <c r="AU388" s="214" t="s">
        <v>153</v>
      </c>
      <c r="AY388" s="18" t="s">
        <v>131</v>
      </c>
      <c r="BE388" s="215">
        <f>IF(N388="základní",J388,0)</f>
        <v>0</v>
      </c>
      <c r="BF388" s="215">
        <f>IF(N388="snížená",J388,0)</f>
        <v>0</v>
      </c>
      <c r="BG388" s="215">
        <f>IF(N388="zákl. přenesená",J388,0)</f>
        <v>0</v>
      </c>
      <c r="BH388" s="215">
        <f>IF(N388="sníž. přenesená",J388,0)</f>
        <v>0</v>
      </c>
      <c r="BI388" s="215">
        <f>IF(N388="nulová",J388,0)</f>
        <v>0</v>
      </c>
      <c r="BJ388" s="18" t="s">
        <v>138</v>
      </c>
      <c r="BK388" s="215">
        <f>ROUND(I388*H388,2)</f>
        <v>0</v>
      </c>
      <c r="BL388" s="18" t="s">
        <v>137</v>
      </c>
      <c r="BM388" s="214" t="s">
        <v>511</v>
      </c>
    </row>
    <row r="389" s="13" customFormat="1">
      <c r="A389" s="13"/>
      <c r="B389" s="221"/>
      <c r="C389" s="222"/>
      <c r="D389" s="216" t="s">
        <v>142</v>
      </c>
      <c r="E389" s="223" t="s">
        <v>19</v>
      </c>
      <c r="F389" s="224" t="s">
        <v>495</v>
      </c>
      <c r="G389" s="222"/>
      <c r="H389" s="223" t="s">
        <v>19</v>
      </c>
      <c r="I389" s="225"/>
      <c r="J389" s="222"/>
      <c r="K389" s="222"/>
      <c r="L389" s="226"/>
      <c r="M389" s="227"/>
      <c r="N389" s="228"/>
      <c r="O389" s="228"/>
      <c r="P389" s="228"/>
      <c r="Q389" s="228"/>
      <c r="R389" s="228"/>
      <c r="S389" s="228"/>
      <c r="T389" s="229"/>
      <c r="U389" s="13"/>
      <c r="V389" s="13"/>
      <c r="W389" s="13"/>
      <c r="X389" s="13"/>
      <c r="Y389" s="13"/>
      <c r="Z389" s="13"/>
      <c r="AA389" s="13"/>
      <c r="AB389" s="13"/>
      <c r="AC389" s="13"/>
      <c r="AD389" s="13"/>
      <c r="AE389" s="13"/>
      <c r="AT389" s="230" t="s">
        <v>142</v>
      </c>
      <c r="AU389" s="230" t="s">
        <v>153</v>
      </c>
      <c r="AV389" s="13" t="s">
        <v>81</v>
      </c>
      <c r="AW389" s="13" t="s">
        <v>35</v>
      </c>
      <c r="AX389" s="13" t="s">
        <v>73</v>
      </c>
      <c r="AY389" s="230" t="s">
        <v>131</v>
      </c>
    </row>
    <row r="390" s="14" customFormat="1">
      <c r="A390" s="14"/>
      <c r="B390" s="231"/>
      <c r="C390" s="232"/>
      <c r="D390" s="216" t="s">
        <v>142</v>
      </c>
      <c r="E390" s="233" t="s">
        <v>19</v>
      </c>
      <c r="F390" s="234" t="s">
        <v>512</v>
      </c>
      <c r="G390" s="232"/>
      <c r="H390" s="235">
        <v>4.3200000000000003</v>
      </c>
      <c r="I390" s="236"/>
      <c r="J390" s="232"/>
      <c r="K390" s="232"/>
      <c r="L390" s="237"/>
      <c r="M390" s="238"/>
      <c r="N390" s="239"/>
      <c r="O390" s="239"/>
      <c r="P390" s="239"/>
      <c r="Q390" s="239"/>
      <c r="R390" s="239"/>
      <c r="S390" s="239"/>
      <c r="T390" s="240"/>
      <c r="U390" s="14"/>
      <c r="V390" s="14"/>
      <c r="W390" s="14"/>
      <c r="X390" s="14"/>
      <c r="Y390" s="14"/>
      <c r="Z390" s="14"/>
      <c r="AA390" s="14"/>
      <c r="AB390" s="14"/>
      <c r="AC390" s="14"/>
      <c r="AD390" s="14"/>
      <c r="AE390" s="14"/>
      <c r="AT390" s="241" t="s">
        <v>142</v>
      </c>
      <c r="AU390" s="241" t="s">
        <v>153</v>
      </c>
      <c r="AV390" s="14" t="s">
        <v>138</v>
      </c>
      <c r="AW390" s="14" t="s">
        <v>35</v>
      </c>
      <c r="AX390" s="14" t="s">
        <v>73</v>
      </c>
      <c r="AY390" s="241" t="s">
        <v>131</v>
      </c>
    </row>
    <row r="391" s="13" customFormat="1">
      <c r="A391" s="13"/>
      <c r="B391" s="221"/>
      <c r="C391" s="222"/>
      <c r="D391" s="216" t="s">
        <v>142</v>
      </c>
      <c r="E391" s="223" t="s">
        <v>19</v>
      </c>
      <c r="F391" s="224" t="s">
        <v>513</v>
      </c>
      <c r="G391" s="222"/>
      <c r="H391" s="223" t="s">
        <v>19</v>
      </c>
      <c r="I391" s="225"/>
      <c r="J391" s="222"/>
      <c r="K391" s="222"/>
      <c r="L391" s="226"/>
      <c r="M391" s="227"/>
      <c r="N391" s="228"/>
      <c r="O391" s="228"/>
      <c r="P391" s="228"/>
      <c r="Q391" s="228"/>
      <c r="R391" s="228"/>
      <c r="S391" s="228"/>
      <c r="T391" s="229"/>
      <c r="U391" s="13"/>
      <c r="V391" s="13"/>
      <c r="W391" s="13"/>
      <c r="X391" s="13"/>
      <c r="Y391" s="13"/>
      <c r="Z391" s="13"/>
      <c r="AA391" s="13"/>
      <c r="AB391" s="13"/>
      <c r="AC391" s="13"/>
      <c r="AD391" s="13"/>
      <c r="AE391" s="13"/>
      <c r="AT391" s="230" t="s">
        <v>142</v>
      </c>
      <c r="AU391" s="230" t="s">
        <v>153</v>
      </c>
      <c r="AV391" s="13" t="s">
        <v>81</v>
      </c>
      <c r="AW391" s="13" t="s">
        <v>35</v>
      </c>
      <c r="AX391" s="13" t="s">
        <v>73</v>
      </c>
      <c r="AY391" s="230" t="s">
        <v>131</v>
      </c>
    </row>
    <row r="392" s="14" customFormat="1">
      <c r="A392" s="14"/>
      <c r="B392" s="231"/>
      <c r="C392" s="232"/>
      <c r="D392" s="216" t="s">
        <v>142</v>
      </c>
      <c r="E392" s="233" t="s">
        <v>19</v>
      </c>
      <c r="F392" s="234" t="s">
        <v>514</v>
      </c>
      <c r="G392" s="232"/>
      <c r="H392" s="235">
        <v>3.2730000000000001</v>
      </c>
      <c r="I392" s="236"/>
      <c r="J392" s="232"/>
      <c r="K392" s="232"/>
      <c r="L392" s="237"/>
      <c r="M392" s="238"/>
      <c r="N392" s="239"/>
      <c r="O392" s="239"/>
      <c r="P392" s="239"/>
      <c r="Q392" s="239"/>
      <c r="R392" s="239"/>
      <c r="S392" s="239"/>
      <c r="T392" s="240"/>
      <c r="U392" s="14"/>
      <c r="V392" s="14"/>
      <c r="W392" s="14"/>
      <c r="X392" s="14"/>
      <c r="Y392" s="14"/>
      <c r="Z392" s="14"/>
      <c r="AA392" s="14"/>
      <c r="AB392" s="14"/>
      <c r="AC392" s="14"/>
      <c r="AD392" s="14"/>
      <c r="AE392" s="14"/>
      <c r="AT392" s="241" t="s">
        <v>142</v>
      </c>
      <c r="AU392" s="241" t="s">
        <v>153</v>
      </c>
      <c r="AV392" s="14" t="s">
        <v>138</v>
      </c>
      <c r="AW392" s="14" t="s">
        <v>35</v>
      </c>
      <c r="AX392" s="14" t="s">
        <v>73</v>
      </c>
      <c r="AY392" s="241" t="s">
        <v>131</v>
      </c>
    </row>
    <row r="393" s="14" customFormat="1">
      <c r="A393" s="14"/>
      <c r="B393" s="231"/>
      <c r="C393" s="232"/>
      <c r="D393" s="216" t="s">
        <v>142</v>
      </c>
      <c r="E393" s="233" t="s">
        <v>19</v>
      </c>
      <c r="F393" s="234" t="s">
        <v>515</v>
      </c>
      <c r="G393" s="232"/>
      <c r="H393" s="235">
        <v>7.5629999999999997</v>
      </c>
      <c r="I393" s="236"/>
      <c r="J393" s="232"/>
      <c r="K393" s="232"/>
      <c r="L393" s="237"/>
      <c r="M393" s="238"/>
      <c r="N393" s="239"/>
      <c r="O393" s="239"/>
      <c r="P393" s="239"/>
      <c r="Q393" s="239"/>
      <c r="R393" s="239"/>
      <c r="S393" s="239"/>
      <c r="T393" s="240"/>
      <c r="U393" s="14"/>
      <c r="V393" s="14"/>
      <c r="W393" s="14"/>
      <c r="X393" s="14"/>
      <c r="Y393" s="14"/>
      <c r="Z393" s="14"/>
      <c r="AA393" s="14"/>
      <c r="AB393" s="14"/>
      <c r="AC393" s="14"/>
      <c r="AD393" s="14"/>
      <c r="AE393" s="14"/>
      <c r="AT393" s="241" t="s">
        <v>142</v>
      </c>
      <c r="AU393" s="241" t="s">
        <v>153</v>
      </c>
      <c r="AV393" s="14" t="s">
        <v>138</v>
      </c>
      <c r="AW393" s="14" t="s">
        <v>35</v>
      </c>
      <c r="AX393" s="14" t="s">
        <v>73</v>
      </c>
      <c r="AY393" s="241" t="s">
        <v>131</v>
      </c>
    </row>
    <row r="394" s="15" customFormat="1">
      <c r="A394" s="15"/>
      <c r="B394" s="242"/>
      <c r="C394" s="243"/>
      <c r="D394" s="216" t="s">
        <v>142</v>
      </c>
      <c r="E394" s="244" t="s">
        <v>19</v>
      </c>
      <c r="F394" s="245" t="s">
        <v>148</v>
      </c>
      <c r="G394" s="243"/>
      <c r="H394" s="246">
        <v>15.155999999999999</v>
      </c>
      <c r="I394" s="247"/>
      <c r="J394" s="243"/>
      <c r="K394" s="243"/>
      <c r="L394" s="248"/>
      <c r="M394" s="249"/>
      <c r="N394" s="250"/>
      <c r="O394" s="250"/>
      <c r="P394" s="250"/>
      <c r="Q394" s="250"/>
      <c r="R394" s="250"/>
      <c r="S394" s="250"/>
      <c r="T394" s="251"/>
      <c r="U394" s="15"/>
      <c r="V394" s="15"/>
      <c r="W394" s="15"/>
      <c r="X394" s="15"/>
      <c r="Y394" s="15"/>
      <c r="Z394" s="15"/>
      <c r="AA394" s="15"/>
      <c r="AB394" s="15"/>
      <c r="AC394" s="15"/>
      <c r="AD394" s="15"/>
      <c r="AE394" s="15"/>
      <c r="AT394" s="252" t="s">
        <v>142</v>
      </c>
      <c r="AU394" s="252" t="s">
        <v>153</v>
      </c>
      <c r="AV394" s="15" t="s">
        <v>137</v>
      </c>
      <c r="AW394" s="15" t="s">
        <v>35</v>
      </c>
      <c r="AX394" s="15" t="s">
        <v>81</v>
      </c>
      <c r="AY394" s="252" t="s">
        <v>131</v>
      </c>
    </row>
    <row r="395" s="2" customFormat="1" ht="21.75" customHeight="1">
      <c r="A395" s="39"/>
      <c r="B395" s="40"/>
      <c r="C395" s="202" t="s">
        <v>516</v>
      </c>
      <c r="D395" s="202" t="s">
        <v>133</v>
      </c>
      <c r="E395" s="203" t="s">
        <v>517</v>
      </c>
      <c r="F395" s="204" t="s">
        <v>518</v>
      </c>
      <c r="G395" s="205" t="s">
        <v>184</v>
      </c>
      <c r="H395" s="206">
        <v>3</v>
      </c>
      <c r="I395" s="207"/>
      <c r="J395" s="208">
        <f>ROUND(I395*H395,2)</f>
        <v>0</v>
      </c>
      <c r="K395" s="209"/>
      <c r="L395" s="45"/>
      <c r="M395" s="210" t="s">
        <v>19</v>
      </c>
      <c r="N395" s="211" t="s">
        <v>45</v>
      </c>
      <c r="O395" s="85"/>
      <c r="P395" s="212">
        <f>O395*H395</f>
        <v>0</v>
      </c>
      <c r="Q395" s="212">
        <v>0.00088000000000000003</v>
      </c>
      <c r="R395" s="212">
        <f>Q395*H395</f>
        <v>0.00264</v>
      </c>
      <c r="S395" s="212">
        <v>0</v>
      </c>
      <c r="T395" s="213">
        <f>S395*H395</f>
        <v>0</v>
      </c>
      <c r="U395" s="39"/>
      <c r="V395" s="39"/>
      <c r="W395" s="39"/>
      <c r="X395" s="39"/>
      <c r="Y395" s="39"/>
      <c r="Z395" s="39"/>
      <c r="AA395" s="39"/>
      <c r="AB395" s="39"/>
      <c r="AC395" s="39"/>
      <c r="AD395" s="39"/>
      <c r="AE395" s="39"/>
      <c r="AR395" s="214" t="s">
        <v>137</v>
      </c>
      <c r="AT395" s="214" t="s">
        <v>133</v>
      </c>
      <c r="AU395" s="214" t="s">
        <v>153</v>
      </c>
      <c r="AY395" s="18" t="s">
        <v>131</v>
      </c>
      <c r="BE395" s="215">
        <f>IF(N395="základní",J395,0)</f>
        <v>0</v>
      </c>
      <c r="BF395" s="215">
        <f>IF(N395="snížená",J395,0)</f>
        <v>0</v>
      </c>
      <c r="BG395" s="215">
        <f>IF(N395="zákl. přenesená",J395,0)</f>
        <v>0</v>
      </c>
      <c r="BH395" s="215">
        <f>IF(N395="sníž. přenesená",J395,0)</f>
        <v>0</v>
      </c>
      <c r="BI395" s="215">
        <f>IF(N395="nulová",J395,0)</f>
        <v>0</v>
      </c>
      <c r="BJ395" s="18" t="s">
        <v>138</v>
      </c>
      <c r="BK395" s="215">
        <f>ROUND(I395*H395,2)</f>
        <v>0</v>
      </c>
      <c r="BL395" s="18" t="s">
        <v>137</v>
      </c>
      <c r="BM395" s="214" t="s">
        <v>519</v>
      </c>
    </row>
    <row r="396" s="2" customFormat="1">
      <c r="A396" s="39"/>
      <c r="B396" s="40"/>
      <c r="C396" s="41"/>
      <c r="D396" s="216" t="s">
        <v>140</v>
      </c>
      <c r="E396" s="41"/>
      <c r="F396" s="217" t="s">
        <v>216</v>
      </c>
      <c r="G396" s="41"/>
      <c r="H396" s="41"/>
      <c r="I396" s="218"/>
      <c r="J396" s="41"/>
      <c r="K396" s="41"/>
      <c r="L396" s="45"/>
      <c r="M396" s="219"/>
      <c r="N396" s="220"/>
      <c r="O396" s="85"/>
      <c r="P396" s="85"/>
      <c r="Q396" s="85"/>
      <c r="R396" s="85"/>
      <c r="S396" s="85"/>
      <c r="T396" s="86"/>
      <c r="U396" s="39"/>
      <c r="V396" s="39"/>
      <c r="W396" s="39"/>
      <c r="X396" s="39"/>
      <c r="Y396" s="39"/>
      <c r="Z396" s="39"/>
      <c r="AA396" s="39"/>
      <c r="AB396" s="39"/>
      <c r="AC396" s="39"/>
      <c r="AD396" s="39"/>
      <c r="AE396" s="39"/>
      <c r="AT396" s="18" t="s">
        <v>140</v>
      </c>
      <c r="AU396" s="18" t="s">
        <v>153</v>
      </c>
    </row>
    <row r="397" s="2" customFormat="1" ht="21.75" customHeight="1">
      <c r="A397" s="39"/>
      <c r="B397" s="40"/>
      <c r="C397" s="253" t="s">
        <v>520</v>
      </c>
      <c r="D397" s="253" t="s">
        <v>207</v>
      </c>
      <c r="E397" s="254" t="s">
        <v>521</v>
      </c>
      <c r="F397" s="255" t="s">
        <v>522</v>
      </c>
      <c r="G397" s="256" t="s">
        <v>184</v>
      </c>
      <c r="H397" s="257">
        <v>2</v>
      </c>
      <c r="I397" s="258"/>
      <c r="J397" s="259">
        <f>ROUND(I397*H397,2)</f>
        <v>0</v>
      </c>
      <c r="K397" s="260"/>
      <c r="L397" s="261"/>
      <c r="M397" s="262" t="s">
        <v>19</v>
      </c>
      <c r="N397" s="263" t="s">
        <v>45</v>
      </c>
      <c r="O397" s="85"/>
      <c r="P397" s="212">
        <f>O397*H397</f>
        <v>0</v>
      </c>
      <c r="Q397" s="212">
        <v>0.042000000000000003</v>
      </c>
      <c r="R397" s="212">
        <f>Q397*H397</f>
        <v>0.084000000000000005</v>
      </c>
      <c r="S397" s="212">
        <v>0</v>
      </c>
      <c r="T397" s="213">
        <f>S397*H397</f>
        <v>0</v>
      </c>
      <c r="U397" s="39"/>
      <c r="V397" s="39"/>
      <c r="W397" s="39"/>
      <c r="X397" s="39"/>
      <c r="Y397" s="39"/>
      <c r="Z397" s="39"/>
      <c r="AA397" s="39"/>
      <c r="AB397" s="39"/>
      <c r="AC397" s="39"/>
      <c r="AD397" s="39"/>
      <c r="AE397" s="39"/>
      <c r="AR397" s="214" t="s">
        <v>210</v>
      </c>
      <c r="AT397" s="214" t="s">
        <v>207</v>
      </c>
      <c r="AU397" s="214" t="s">
        <v>153</v>
      </c>
      <c r="AY397" s="18" t="s">
        <v>131</v>
      </c>
      <c r="BE397" s="215">
        <f>IF(N397="základní",J397,0)</f>
        <v>0</v>
      </c>
      <c r="BF397" s="215">
        <f>IF(N397="snížená",J397,0)</f>
        <v>0</v>
      </c>
      <c r="BG397" s="215">
        <f>IF(N397="zákl. přenesená",J397,0)</f>
        <v>0</v>
      </c>
      <c r="BH397" s="215">
        <f>IF(N397="sníž. přenesená",J397,0)</f>
        <v>0</v>
      </c>
      <c r="BI397" s="215">
        <f>IF(N397="nulová",J397,0)</f>
        <v>0</v>
      </c>
      <c r="BJ397" s="18" t="s">
        <v>138</v>
      </c>
      <c r="BK397" s="215">
        <f>ROUND(I397*H397,2)</f>
        <v>0</v>
      </c>
      <c r="BL397" s="18" t="s">
        <v>137</v>
      </c>
      <c r="BM397" s="214" t="s">
        <v>523</v>
      </c>
    </row>
    <row r="398" s="2" customFormat="1" ht="16.5" customHeight="1">
      <c r="A398" s="39"/>
      <c r="B398" s="40"/>
      <c r="C398" s="253" t="s">
        <v>524</v>
      </c>
      <c r="D398" s="253" t="s">
        <v>207</v>
      </c>
      <c r="E398" s="254" t="s">
        <v>525</v>
      </c>
      <c r="F398" s="255" t="s">
        <v>526</v>
      </c>
      <c r="G398" s="256" t="s">
        <v>184</v>
      </c>
      <c r="H398" s="257">
        <v>1</v>
      </c>
      <c r="I398" s="258"/>
      <c r="J398" s="259">
        <f>ROUND(I398*H398,2)</f>
        <v>0</v>
      </c>
      <c r="K398" s="260"/>
      <c r="L398" s="261"/>
      <c r="M398" s="262" t="s">
        <v>19</v>
      </c>
      <c r="N398" s="263" t="s">
        <v>45</v>
      </c>
      <c r="O398" s="85"/>
      <c r="P398" s="212">
        <f>O398*H398</f>
        <v>0</v>
      </c>
      <c r="Q398" s="212">
        <v>0.023</v>
      </c>
      <c r="R398" s="212">
        <f>Q398*H398</f>
        <v>0.023</v>
      </c>
      <c r="S398" s="212">
        <v>0</v>
      </c>
      <c r="T398" s="213">
        <f>S398*H398</f>
        <v>0</v>
      </c>
      <c r="U398" s="39"/>
      <c r="V398" s="39"/>
      <c r="W398" s="39"/>
      <c r="X398" s="39"/>
      <c r="Y398" s="39"/>
      <c r="Z398" s="39"/>
      <c r="AA398" s="39"/>
      <c r="AB398" s="39"/>
      <c r="AC398" s="39"/>
      <c r="AD398" s="39"/>
      <c r="AE398" s="39"/>
      <c r="AR398" s="214" t="s">
        <v>210</v>
      </c>
      <c r="AT398" s="214" t="s">
        <v>207</v>
      </c>
      <c r="AU398" s="214" t="s">
        <v>153</v>
      </c>
      <c r="AY398" s="18" t="s">
        <v>131</v>
      </c>
      <c r="BE398" s="215">
        <f>IF(N398="základní",J398,0)</f>
        <v>0</v>
      </c>
      <c r="BF398" s="215">
        <f>IF(N398="snížená",J398,0)</f>
        <v>0</v>
      </c>
      <c r="BG398" s="215">
        <f>IF(N398="zákl. přenesená",J398,0)</f>
        <v>0</v>
      </c>
      <c r="BH398" s="215">
        <f>IF(N398="sníž. přenesená",J398,0)</f>
        <v>0</v>
      </c>
      <c r="BI398" s="215">
        <f>IF(N398="nulová",J398,0)</f>
        <v>0</v>
      </c>
      <c r="BJ398" s="18" t="s">
        <v>138</v>
      </c>
      <c r="BK398" s="215">
        <f>ROUND(I398*H398,2)</f>
        <v>0</v>
      </c>
      <c r="BL398" s="18" t="s">
        <v>137</v>
      </c>
      <c r="BM398" s="214" t="s">
        <v>527</v>
      </c>
    </row>
    <row r="399" s="12" customFormat="1" ht="22.8" customHeight="1">
      <c r="A399" s="12"/>
      <c r="B399" s="186"/>
      <c r="C399" s="187"/>
      <c r="D399" s="188" t="s">
        <v>72</v>
      </c>
      <c r="E399" s="200" t="s">
        <v>225</v>
      </c>
      <c r="F399" s="200" t="s">
        <v>528</v>
      </c>
      <c r="G399" s="187"/>
      <c r="H399" s="187"/>
      <c r="I399" s="190"/>
      <c r="J399" s="201">
        <f>BK399</f>
        <v>0</v>
      </c>
      <c r="K399" s="187"/>
      <c r="L399" s="192"/>
      <c r="M399" s="193"/>
      <c r="N399" s="194"/>
      <c r="O399" s="194"/>
      <c r="P399" s="195">
        <f>P400+P424</f>
        <v>0</v>
      </c>
      <c r="Q399" s="194"/>
      <c r="R399" s="195">
        <f>R400+R424</f>
        <v>0.018000000000000002</v>
      </c>
      <c r="S399" s="194"/>
      <c r="T399" s="196">
        <f>T400+T424</f>
        <v>4.0014500000000002</v>
      </c>
      <c r="U399" s="12"/>
      <c r="V399" s="12"/>
      <c r="W399" s="12"/>
      <c r="X399" s="12"/>
      <c r="Y399" s="12"/>
      <c r="Z399" s="12"/>
      <c r="AA399" s="12"/>
      <c r="AB399" s="12"/>
      <c r="AC399" s="12"/>
      <c r="AD399" s="12"/>
      <c r="AE399" s="12"/>
      <c r="AR399" s="197" t="s">
        <v>81</v>
      </c>
      <c r="AT399" s="198" t="s">
        <v>72</v>
      </c>
      <c r="AU399" s="198" t="s">
        <v>81</v>
      </c>
      <c r="AY399" s="197" t="s">
        <v>131</v>
      </c>
      <c r="BK399" s="199">
        <f>BK400+BK424</f>
        <v>0</v>
      </c>
    </row>
    <row r="400" s="12" customFormat="1" ht="20.88" customHeight="1">
      <c r="A400" s="12"/>
      <c r="B400" s="186"/>
      <c r="C400" s="187"/>
      <c r="D400" s="188" t="s">
        <v>72</v>
      </c>
      <c r="E400" s="200" t="s">
        <v>529</v>
      </c>
      <c r="F400" s="200" t="s">
        <v>530</v>
      </c>
      <c r="G400" s="187"/>
      <c r="H400" s="187"/>
      <c r="I400" s="190"/>
      <c r="J400" s="201">
        <f>BK400</f>
        <v>0</v>
      </c>
      <c r="K400" s="187"/>
      <c r="L400" s="192"/>
      <c r="M400" s="193"/>
      <c r="N400" s="194"/>
      <c r="O400" s="194"/>
      <c r="P400" s="195">
        <f>SUM(P401:P423)</f>
        <v>0</v>
      </c>
      <c r="Q400" s="194"/>
      <c r="R400" s="195">
        <f>SUM(R401:R423)</f>
        <v>0.018000000000000002</v>
      </c>
      <c r="S400" s="194"/>
      <c r="T400" s="196">
        <f>SUM(T401:T423)</f>
        <v>0</v>
      </c>
      <c r="U400" s="12"/>
      <c r="V400" s="12"/>
      <c r="W400" s="12"/>
      <c r="X400" s="12"/>
      <c r="Y400" s="12"/>
      <c r="Z400" s="12"/>
      <c r="AA400" s="12"/>
      <c r="AB400" s="12"/>
      <c r="AC400" s="12"/>
      <c r="AD400" s="12"/>
      <c r="AE400" s="12"/>
      <c r="AR400" s="197" t="s">
        <v>81</v>
      </c>
      <c r="AT400" s="198" t="s">
        <v>72</v>
      </c>
      <c r="AU400" s="198" t="s">
        <v>138</v>
      </c>
      <c r="AY400" s="197" t="s">
        <v>131</v>
      </c>
      <c r="BK400" s="199">
        <f>SUM(BK401:BK423)</f>
        <v>0</v>
      </c>
    </row>
    <row r="401" s="2" customFormat="1" ht="21.75" customHeight="1">
      <c r="A401" s="39"/>
      <c r="B401" s="40"/>
      <c r="C401" s="202" t="s">
        <v>481</v>
      </c>
      <c r="D401" s="202" t="s">
        <v>133</v>
      </c>
      <c r="E401" s="203" t="s">
        <v>531</v>
      </c>
      <c r="F401" s="204" t="s">
        <v>532</v>
      </c>
      <c r="G401" s="205" t="s">
        <v>136</v>
      </c>
      <c r="H401" s="206">
        <v>1328.28</v>
      </c>
      <c r="I401" s="207"/>
      <c r="J401" s="208">
        <f>ROUND(I401*H401,2)</f>
        <v>0</v>
      </c>
      <c r="K401" s="209"/>
      <c r="L401" s="45"/>
      <c r="M401" s="210" t="s">
        <v>19</v>
      </c>
      <c r="N401" s="211" t="s">
        <v>45</v>
      </c>
      <c r="O401" s="85"/>
      <c r="P401" s="212">
        <f>O401*H401</f>
        <v>0</v>
      </c>
      <c r="Q401" s="212">
        <v>0</v>
      </c>
      <c r="R401" s="212">
        <f>Q401*H401</f>
        <v>0</v>
      </c>
      <c r="S401" s="212">
        <v>0</v>
      </c>
      <c r="T401" s="213">
        <f>S401*H401</f>
        <v>0</v>
      </c>
      <c r="U401" s="39"/>
      <c r="V401" s="39"/>
      <c r="W401" s="39"/>
      <c r="X401" s="39"/>
      <c r="Y401" s="39"/>
      <c r="Z401" s="39"/>
      <c r="AA401" s="39"/>
      <c r="AB401" s="39"/>
      <c r="AC401" s="39"/>
      <c r="AD401" s="39"/>
      <c r="AE401" s="39"/>
      <c r="AR401" s="214" t="s">
        <v>137</v>
      </c>
      <c r="AT401" s="214" t="s">
        <v>133</v>
      </c>
      <c r="AU401" s="214" t="s">
        <v>153</v>
      </c>
      <c r="AY401" s="18" t="s">
        <v>131</v>
      </c>
      <c r="BE401" s="215">
        <f>IF(N401="základní",J401,0)</f>
        <v>0</v>
      </c>
      <c r="BF401" s="215">
        <f>IF(N401="snížená",J401,0)</f>
        <v>0</v>
      </c>
      <c r="BG401" s="215">
        <f>IF(N401="zákl. přenesená",J401,0)</f>
        <v>0</v>
      </c>
      <c r="BH401" s="215">
        <f>IF(N401="sníž. přenesená",J401,0)</f>
        <v>0</v>
      </c>
      <c r="BI401" s="215">
        <f>IF(N401="nulová",J401,0)</f>
        <v>0</v>
      </c>
      <c r="BJ401" s="18" t="s">
        <v>138</v>
      </c>
      <c r="BK401" s="215">
        <f>ROUND(I401*H401,2)</f>
        <v>0</v>
      </c>
      <c r="BL401" s="18" t="s">
        <v>137</v>
      </c>
      <c r="BM401" s="214" t="s">
        <v>533</v>
      </c>
    </row>
    <row r="402" s="2" customFormat="1">
      <c r="A402" s="39"/>
      <c r="B402" s="40"/>
      <c r="C402" s="41"/>
      <c r="D402" s="216" t="s">
        <v>140</v>
      </c>
      <c r="E402" s="41"/>
      <c r="F402" s="217" t="s">
        <v>534</v>
      </c>
      <c r="G402" s="41"/>
      <c r="H402" s="41"/>
      <c r="I402" s="218"/>
      <c r="J402" s="41"/>
      <c r="K402" s="41"/>
      <c r="L402" s="45"/>
      <c r="M402" s="219"/>
      <c r="N402" s="220"/>
      <c r="O402" s="85"/>
      <c r="P402" s="85"/>
      <c r="Q402" s="85"/>
      <c r="R402" s="85"/>
      <c r="S402" s="85"/>
      <c r="T402" s="86"/>
      <c r="U402" s="39"/>
      <c r="V402" s="39"/>
      <c r="W402" s="39"/>
      <c r="X402" s="39"/>
      <c r="Y402" s="39"/>
      <c r="Z402" s="39"/>
      <c r="AA402" s="39"/>
      <c r="AB402" s="39"/>
      <c r="AC402" s="39"/>
      <c r="AD402" s="39"/>
      <c r="AE402" s="39"/>
      <c r="AT402" s="18" t="s">
        <v>140</v>
      </c>
      <c r="AU402" s="18" t="s">
        <v>153</v>
      </c>
    </row>
    <row r="403" s="14" customFormat="1">
      <c r="A403" s="14"/>
      <c r="B403" s="231"/>
      <c r="C403" s="232"/>
      <c r="D403" s="216" t="s">
        <v>142</v>
      </c>
      <c r="E403" s="233" t="s">
        <v>19</v>
      </c>
      <c r="F403" s="234" t="s">
        <v>535</v>
      </c>
      <c r="G403" s="232"/>
      <c r="H403" s="235">
        <v>1328.28</v>
      </c>
      <c r="I403" s="236"/>
      <c r="J403" s="232"/>
      <c r="K403" s="232"/>
      <c r="L403" s="237"/>
      <c r="M403" s="238"/>
      <c r="N403" s="239"/>
      <c r="O403" s="239"/>
      <c r="P403" s="239"/>
      <c r="Q403" s="239"/>
      <c r="R403" s="239"/>
      <c r="S403" s="239"/>
      <c r="T403" s="240"/>
      <c r="U403" s="14"/>
      <c r="V403" s="14"/>
      <c r="W403" s="14"/>
      <c r="X403" s="14"/>
      <c r="Y403" s="14"/>
      <c r="Z403" s="14"/>
      <c r="AA403" s="14"/>
      <c r="AB403" s="14"/>
      <c r="AC403" s="14"/>
      <c r="AD403" s="14"/>
      <c r="AE403" s="14"/>
      <c r="AT403" s="241" t="s">
        <v>142</v>
      </c>
      <c r="AU403" s="241" t="s">
        <v>153</v>
      </c>
      <c r="AV403" s="14" t="s">
        <v>138</v>
      </c>
      <c r="AW403" s="14" t="s">
        <v>35</v>
      </c>
      <c r="AX403" s="14" t="s">
        <v>81</v>
      </c>
      <c r="AY403" s="241" t="s">
        <v>131</v>
      </c>
    </row>
    <row r="404" s="2" customFormat="1" ht="21.75" customHeight="1">
      <c r="A404" s="39"/>
      <c r="B404" s="40"/>
      <c r="C404" s="202" t="s">
        <v>536</v>
      </c>
      <c r="D404" s="202" t="s">
        <v>133</v>
      </c>
      <c r="E404" s="203" t="s">
        <v>537</v>
      </c>
      <c r="F404" s="204" t="s">
        <v>538</v>
      </c>
      <c r="G404" s="205" t="s">
        <v>136</v>
      </c>
      <c r="H404" s="206">
        <v>99621</v>
      </c>
      <c r="I404" s="207"/>
      <c r="J404" s="208">
        <f>ROUND(I404*H404,2)</f>
        <v>0</v>
      </c>
      <c r="K404" s="209"/>
      <c r="L404" s="45"/>
      <c r="M404" s="210" t="s">
        <v>19</v>
      </c>
      <c r="N404" s="211" t="s">
        <v>45</v>
      </c>
      <c r="O404" s="85"/>
      <c r="P404" s="212">
        <f>O404*H404</f>
        <v>0</v>
      </c>
      <c r="Q404" s="212">
        <v>0</v>
      </c>
      <c r="R404" s="212">
        <f>Q404*H404</f>
        <v>0</v>
      </c>
      <c r="S404" s="212">
        <v>0</v>
      </c>
      <c r="T404" s="213">
        <f>S404*H404</f>
        <v>0</v>
      </c>
      <c r="U404" s="39"/>
      <c r="V404" s="39"/>
      <c r="W404" s="39"/>
      <c r="X404" s="39"/>
      <c r="Y404" s="39"/>
      <c r="Z404" s="39"/>
      <c r="AA404" s="39"/>
      <c r="AB404" s="39"/>
      <c r="AC404" s="39"/>
      <c r="AD404" s="39"/>
      <c r="AE404" s="39"/>
      <c r="AR404" s="214" t="s">
        <v>137</v>
      </c>
      <c r="AT404" s="214" t="s">
        <v>133</v>
      </c>
      <c r="AU404" s="214" t="s">
        <v>153</v>
      </c>
      <c r="AY404" s="18" t="s">
        <v>131</v>
      </c>
      <c r="BE404" s="215">
        <f>IF(N404="základní",J404,0)</f>
        <v>0</v>
      </c>
      <c r="BF404" s="215">
        <f>IF(N404="snížená",J404,0)</f>
        <v>0</v>
      </c>
      <c r="BG404" s="215">
        <f>IF(N404="zákl. přenesená",J404,0)</f>
        <v>0</v>
      </c>
      <c r="BH404" s="215">
        <f>IF(N404="sníž. přenesená",J404,0)</f>
        <v>0</v>
      </c>
      <c r="BI404" s="215">
        <f>IF(N404="nulová",J404,0)</f>
        <v>0</v>
      </c>
      <c r="BJ404" s="18" t="s">
        <v>138</v>
      </c>
      <c r="BK404" s="215">
        <f>ROUND(I404*H404,2)</f>
        <v>0</v>
      </c>
      <c r="BL404" s="18" t="s">
        <v>137</v>
      </c>
      <c r="BM404" s="214" t="s">
        <v>539</v>
      </c>
    </row>
    <row r="405" s="2" customFormat="1">
      <c r="A405" s="39"/>
      <c r="B405" s="40"/>
      <c r="C405" s="41"/>
      <c r="D405" s="216" t="s">
        <v>140</v>
      </c>
      <c r="E405" s="41"/>
      <c r="F405" s="217" t="s">
        <v>534</v>
      </c>
      <c r="G405" s="41"/>
      <c r="H405" s="41"/>
      <c r="I405" s="218"/>
      <c r="J405" s="41"/>
      <c r="K405" s="41"/>
      <c r="L405" s="45"/>
      <c r="M405" s="219"/>
      <c r="N405" s="220"/>
      <c r="O405" s="85"/>
      <c r="P405" s="85"/>
      <c r="Q405" s="85"/>
      <c r="R405" s="85"/>
      <c r="S405" s="85"/>
      <c r="T405" s="86"/>
      <c r="U405" s="39"/>
      <c r="V405" s="39"/>
      <c r="W405" s="39"/>
      <c r="X405" s="39"/>
      <c r="Y405" s="39"/>
      <c r="Z405" s="39"/>
      <c r="AA405" s="39"/>
      <c r="AB405" s="39"/>
      <c r="AC405" s="39"/>
      <c r="AD405" s="39"/>
      <c r="AE405" s="39"/>
      <c r="AT405" s="18" t="s">
        <v>140</v>
      </c>
      <c r="AU405" s="18" t="s">
        <v>153</v>
      </c>
    </row>
    <row r="406" s="14" customFormat="1">
      <c r="A406" s="14"/>
      <c r="B406" s="231"/>
      <c r="C406" s="232"/>
      <c r="D406" s="216" t="s">
        <v>142</v>
      </c>
      <c r="E406" s="233" t="s">
        <v>19</v>
      </c>
      <c r="F406" s="234" t="s">
        <v>540</v>
      </c>
      <c r="G406" s="232"/>
      <c r="H406" s="235">
        <v>99621</v>
      </c>
      <c r="I406" s="236"/>
      <c r="J406" s="232"/>
      <c r="K406" s="232"/>
      <c r="L406" s="237"/>
      <c r="M406" s="238"/>
      <c r="N406" s="239"/>
      <c r="O406" s="239"/>
      <c r="P406" s="239"/>
      <c r="Q406" s="239"/>
      <c r="R406" s="239"/>
      <c r="S406" s="239"/>
      <c r="T406" s="240"/>
      <c r="U406" s="14"/>
      <c r="V406" s="14"/>
      <c r="W406" s="14"/>
      <c r="X406" s="14"/>
      <c r="Y406" s="14"/>
      <c r="Z406" s="14"/>
      <c r="AA406" s="14"/>
      <c r="AB406" s="14"/>
      <c r="AC406" s="14"/>
      <c r="AD406" s="14"/>
      <c r="AE406" s="14"/>
      <c r="AT406" s="241" t="s">
        <v>142</v>
      </c>
      <c r="AU406" s="241" t="s">
        <v>153</v>
      </c>
      <c r="AV406" s="14" t="s">
        <v>138</v>
      </c>
      <c r="AW406" s="14" t="s">
        <v>35</v>
      </c>
      <c r="AX406" s="14" t="s">
        <v>81</v>
      </c>
      <c r="AY406" s="241" t="s">
        <v>131</v>
      </c>
    </row>
    <row r="407" s="2" customFormat="1" ht="21.75" customHeight="1">
      <c r="A407" s="39"/>
      <c r="B407" s="40"/>
      <c r="C407" s="202" t="s">
        <v>541</v>
      </c>
      <c r="D407" s="202" t="s">
        <v>133</v>
      </c>
      <c r="E407" s="203" t="s">
        <v>542</v>
      </c>
      <c r="F407" s="204" t="s">
        <v>543</v>
      </c>
      <c r="G407" s="205" t="s">
        <v>136</v>
      </c>
      <c r="H407" s="206">
        <v>1328.28</v>
      </c>
      <c r="I407" s="207"/>
      <c r="J407" s="208">
        <f>ROUND(I407*H407,2)</f>
        <v>0</v>
      </c>
      <c r="K407" s="209"/>
      <c r="L407" s="45"/>
      <c r="M407" s="210" t="s">
        <v>19</v>
      </c>
      <c r="N407" s="211" t="s">
        <v>45</v>
      </c>
      <c r="O407" s="85"/>
      <c r="P407" s="212">
        <f>O407*H407</f>
        <v>0</v>
      </c>
      <c r="Q407" s="212">
        <v>0</v>
      </c>
      <c r="R407" s="212">
        <f>Q407*H407</f>
        <v>0</v>
      </c>
      <c r="S407" s="212">
        <v>0</v>
      </c>
      <c r="T407" s="213">
        <f>S407*H407</f>
        <v>0</v>
      </c>
      <c r="U407" s="39"/>
      <c r="V407" s="39"/>
      <c r="W407" s="39"/>
      <c r="X407" s="39"/>
      <c r="Y407" s="39"/>
      <c r="Z407" s="39"/>
      <c r="AA407" s="39"/>
      <c r="AB407" s="39"/>
      <c r="AC407" s="39"/>
      <c r="AD407" s="39"/>
      <c r="AE407" s="39"/>
      <c r="AR407" s="214" t="s">
        <v>137</v>
      </c>
      <c r="AT407" s="214" t="s">
        <v>133</v>
      </c>
      <c r="AU407" s="214" t="s">
        <v>153</v>
      </c>
      <c r="AY407" s="18" t="s">
        <v>131</v>
      </c>
      <c r="BE407" s="215">
        <f>IF(N407="základní",J407,0)</f>
        <v>0</v>
      </c>
      <c r="BF407" s="215">
        <f>IF(N407="snížená",J407,0)</f>
        <v>0</v>
      </c>
      <c r="BG407" s="215">
        <f>IF(N407="zákl. přenesená",J407,0)</f>
        <v>0</v>
      </c>
      <c r="BH407" s="215">
        <f>IF(N407="sníž. přenesená",J407,0)</f>
        <v>0</v>
      </c>
      <c r="BI407" s="215">
        <f>IF(N407="nulová",J407,0)</f>
        <v>0</v>
      </c>
      <c r="BJ407" s="18" t="s">
        <v>138</v>
      </c>
      <c r="BK407" s="215">
        <f>ROUND(I407*H407,2)</f>
        <v>0</v>
      </c>
      <c r="BL407" s="18" t="s">
        <v>137</v>
      </c>
      <c r="BM407" s="214" t="s">
        <v>544</v>
      </c>
    </row>
    <row r="408" s="2" customFormat="1">
      <c r="A408" s="39"/>
      <c r="B408" s="40"/>
      <c r="C408" s="41"/>
      <c r="D408" s="216" t="s">
        <v>140</v>
      </c>
      <c r="E408" s="41"/>
      <c r="F408" s="217" t="s">
        <v>545</v>
      </c>
      <c r="G408" s="41"/>
      <c r="H408" s="41"/>
      <c r="I408" s="218"/>
      <c r="J408" s="41"/>
      <c r="K408" s="41"/>
      <c r="L408" s="45"/>
      <c r="M408" s="219"/>
      <c r="N408" s="220"/>
      <c r="O408" s="85"/>
      <c r="P408" s="85"/>
      <c r="Q408" s="85"/>
      <c r="R408" s="85"/>
      <c r="S408" s="85"/>
      <c r="T408" s="86"/>
      <c r="U408" s="39"/>
      <c r="V408" s="39"/>
      <c r="W408" s="39"/>
      <c r="X408" s="39"/>
      <c r="Y408" s="39"/>
      <c r="Z408" s="39"/>
      <c r="AA408" s="39"/>
      <c r="AB408" s="39"/>
      <c r="AC408" s="39"/>
      <c r="AD408" s="39"/>
      <c r="AE408" s="39"/>
      <c r="AT408" s="18" t="s">
        <v>140</v>
      </c>
      <c r="AU408" s="18" t="s">
        <v>153</v>
      </c>
    </row>
    <row r="409" s="2" customFormat="1" ht="16.5" customHeight="1">
      <c r="A409" s="39"/>
      <c r="B409" s="40"/>
      <c r="C409" s="202" t="s">
        <v>546</v>
      </c>
      <c r="D409" s="202" t="s">
        <v>133</v>
      </c>
      <c r="E409" s="203" t="s">
        <v>547</v>
      </c>
      <c r="F409" s="204" t="s">
        <v>548</v>
      </c>
      <c r="G409" s="205" t="s">
        <v>136</v>
      </c>
      <c r="H409" s="206">
        <v>1328.28</v>
      </c>
      <c r="I409" s="207"/>
      <c r="J409" s="208">
        <f>ROUND(I409*H409,2)</f>
        <v>0</v>
      </c>
      <c r="K409" s="209"/>
      <c r="L409" s="45"/>
      <c r="M409" s="210" t="s">
        <v>19</v>
      </c>
      <c r="N409" s="211" t="s">
        <v>45</v>
      </c>
      <c r="O409" s="85"/>
      <c r="P409" s="212">
        <f>O409*H409</f>
        <v>0</v>
      </c>
      <c r="Q409" s="212">
        <v>0</v>
      </c>
      <c r="R409" s="212">
        <f>Q409*H409</f>
        <v>0</v>
      </c>
      <c r="S409" s="212">
        <v>0</v>
      </c>
      <c r="T409" s="213">
        <f>S409*H409</f>
        <v>0</v>
      </c>
      <c r="U409" s="39"/>
      <c r="V409" s="39"/>
      <c r="W409" s="39"/>
      <c r="X409" s="39"/>
      <c r="Y409" s="39"/>
      <c r="Z409" s="39"/>
      <c r="AA409" s="39"/>
      <c r="AB409" s="39"/>
      <c r="AC409" s="39"/>
      <c r="AD409" s="39"/>
      <c r="AE409" s="39"/>
      <c r="AR409" s="214" t="s">
        <v>137</v>
      </c>
      <c r="AT409" s="214" t="s">
        <v>133</v>
      </c>
      <c r="AU409" s="214" t="s">
        <v>153</v>
      </c>
      <c r="AY409" s="18" t="s">
        <v>131</v>
      </c>
      <c r="BE409" s="215">
        <f>IF(N409="základní",J409,0)</f>
        <v>0</v>
      </c>
      <c r="BF409" s="215">
        <f>IF(N409="snížená",J409,0)</f>
        <v>0</v>
      </c>
      <c r="BG409" s="215">
        <f>IF(N409="zákl. přenesená",J409,0)</f>
        <v>0</v>
      </c>
      <c r="BH409" s="215">
        <f>IF(N409="sníž. přenesená",J409,0)</f>
        <v>0</v>
      </c>
      <c r="BI409" s="215">
        <f>IF(N409="nulová",J409,0)</f>
        <v>0</v>
      </c>
      <c r="BJ409" s="18" t="s">
        <v>138</v>
      </c>
      <c r="BK409" s="215">
        <f>ROUND(I409*H409,2)</f>
        <v>0</v>
      </c>
      <c r="BL409" s="18" t="s">
        <v>137</v>
      </c>
      <c r="BM409" s="214" t="s">
        <v>549</v>
      </c>
    </row>
    <row r="410" s="2" customFormat="1">
      <c r="A410" s="39"/>
      <c r="B410" s="40"/>
      <c r="C410" s="41"/>
      <c r="D410" s="216" t="s">
        <v>140</v>
      </c>
      <c r="E410" s="41"/>
      <c r="F410" s="217" t="s">
        <v>550</v>
      </c>
      <c r="G410" s="41"/>
      <c r="H410" s="41"/>
      <c r="I410" s="218"/>
      <c r="J410" s="41"/>
      <c r="K410" s="41"/>
      <c r="L410" s="45"/>
      <c r="M410" s="219"/>
      <c r="N410" s="220"/>
      <c r="O410" s="85"/>
      <c r="P410" s="85"/>
      <c r="Q410" s="85"/>
      <c r="R410" s="85"/>
      <c r="S410" s="85"/>
      <c r="T410" s="86"/>
      <c r="U410" s="39"/>
      <c r="V410" s="39"/>
      <c r="W410" s="39"/>
      <c r="X410" s="39"/>
      <c r="Y410" s="39"/>
      <c r="Z410" s="39"/>
      <c r="AA410" s="39"/>
      <c r="AB410" s="39"/>
      <c r="AC410" s="39"/>
      <c r="AD410" s="39"/>
      <c r="AE410" s="39"/>
      <c r="AT410" s="18" t="s">
        <v>140</v>
      </c>
      <c r="AU410" s="18" t="s">
        <v>153</v>
      </c>
    </row>
    <row r="411" s="2" customFormat="1" ht="16.5" customHeight="1">
      <c r="A411" s="39"/>
      <c r="B411" s="40"/>
      <c r="C411" s="202" t="s">
        <v>551</v>
      </c>
      <c r="D411" s="202" t="s">
        <v>133</v>
      </c>
      <c r="E411" s="203" t="s">
        <v>552</v>
      </c>
      <c r="F411" s="204" t="s">
        <v>553</v>
      </c>
      <c r="G411" s="205" t="s">
        <v>136</v>
      </c>
      <c r="H411" s="206">
        <v>99621</v>
      </c>
      <c r="I411" s="207"/>
      <c r="J411" s="208">
        <f>ROUND(I411*H411,2)</f>
        <v>0</v>
      </c>
      <c r="K411" s="209"/>
      <c r="L411" s="45"/>
      <c r="M411" s="210" t="s">
        <v>19</v>
      </c>
      <c r="N411" s="211" t="s">
        <v>45</v>
      </c>
      <c r="O411" s="85"/>
      <c r="P411" s="212">
        <f>O411*H411</f>
        <v>0</v>
      </c>
      <c r="Q411" s="212">
        <v>0</v>
      </c>
      <c r="R411" s="212">
        <f>Q411*H411</f>
        <v>0</v>
      </c>
      <c r="S411" s="212">
        <v>0</v>
      </c>
      <c r="T411" s="213">
        <f>S411*H411</f>
        <v>0</v>
      </c>
      <c r="U411" s="39"/>
      <c r="V411" s="39"/>
      <c r="W411" s="39"/>
      <c r="X411" s="39"/>
      <c r="Y411" s="39"/>
      <c r="Z411" s="39"/>
      <c r="AA411" s="39"/>
      <c r="AB411" s="39"/>
      <c r="AC411" s="39"/>
      <c r="AD411" s="39"/>
      <c r="AE411" s="39"/>
      <c r="AR411" s="214" t="s">
        <v>137</v>
      </c>
      <c r="AT411" s="214" t="s">
        <v>133</v>
      </c>
      <c r="AU411" s="214" t="s">
        <v>153</v>
      </c>
      <c r="AY411" s="18" t="s">
        <v>131</v>
      </c>
      <c r="BE411" s="215">
        <f>IF(N411="základní",J411,0)</f>
        <v>0</v>
      </c>
      <c r="BF411" s="215">
        <f>IF(N411="snížená",J411,0)</f>
        <v>0</v>
      </c>
      <c r="BG411" s="215">
        <f>IF(N411="zákl. přenesená",J411,0)</f>
        <v>0</v>
      </c>
      <c r="BH411" s="215">
        <f>IF(N411="sníž. přenesená",J411,0)</f>
        <v>0</v>
      </c>
      <c r="BI411" s="215">
        <f>IF(N411="nulová",J411,0)</f>
        <v>0</v>
      </c>
      <c r="BJ411" s="18" t="s">
        <v>138</v>
      </c>
      <c r="BK411" s="215">
        <f>ROUND(I411*H411,2)</f>
        <v>0</v>
      </c>
      <c r="BL411" s="18" t="s">
        <v>137</v>
      </c>
      <c r="BM411" s="214" t="s">
        <v>554</v>
      </c>
    </row>
    <row r="412" s="2" customFormat="1">
      <c r="A412" s="39"/>
      <c r="B412" s="40"/>
      <c r="C412" s="41"/>
      <c r="D412" s="216" t="s">
        <v>140</v>
      </c>
      <c r="E412" s="41"/>
      <c r="F412" s="217" t="s">
        <v>550</v>
      </c>
      <c r="G412" s="41"/>
      <c r="H412" s="41"/>
      <c r="I412" s="218"/>
      <c r="J412" s="41"/>
      <c r="K412" s="41"/>
      <c r="L412" s="45"/>
      <c r="M412" s="219"/>
      <c r="N412" s="220"/>
      <c r="O412" s="85"/>
      <c r="P412" s="85"/>
      <c r="Q412" s="85"/>
      <c r="R412" s="85"/>
      <c r="S412" s="85"/>
      <c r="T412" s="86"/>
      <c r="U412" s="39"/>
      <c r="V412" s="39"/>
      <c r="W412" s="39"/>
      <c r="X412" s="39"/>
      <c r="Y412" s="39"/>
      <c r="Z412" s="39"/>
      <c r="AA412" s="39"/>
      <c r="AB412" s="39"/>
      <c r="AC412" s="39"/>
      <c r="AD412" s="39"/>
      <c r="AE412" s="39"/>
      <c r="AT412" s="18" t="s">
        <v>140</v>
      </c>
      <c r="AU412" s="18" t="s">
        <v>153</v>
      </c>
    </row>
    <row r="413" s="14" customFormat="1">
      <c r="A413" s="14"/>
      <c r="B413" s="231"/>
      <c r="C413" s="232"/>
      <c r="D413" s="216" t="s">
        <v>142</v>
      </c>
      <c r="E413" s="233" t="s">
        <v>19</v>
      </c>
      <c r="F413" s="234" t="s">
        <v>540</v>
      </c>
      <c r="G413" s="232"/>
      <c r="H413" s="235">
        <v>99621</v>
      </c>
      <c r="I413" s="236"/>
      <c r="J413" s="232"/>
      <c r="K413" s="232"/>
      <c r="L413" s="237"/>
      <c r="M413" s="238"/>
      <c r="N413" s="239"/>
      <c r="O413" s="239"/>
      <c r="P413" s="239"/>
      <c r="Q413" s="239"/>
      <c r="R413" s="239"/>
      <c r="S413" s="239"/>
      <c r="T413" s="240"/>
      <c r="U413" s="14"/>
      <c r="V413" s="14"/>
      <c r="W413" s="14"/>
      <c r="X413" s="14"/>
      <c r="Y413" s="14"/>
      <c r="Z413" s="14"/>
      <c r="AA413" s="14"/>
      <c r="AB413" s="14"/>
      <c r="AC413" s="14"/>
      <c r="AD413" s="14"/>
      <c r="AE413" s="14"/>
      <c r="AT413" s="241" t="s">
        <v>142</v>
      </c>
      <c r="AU413" s="241" t="s">
        <v>153</v>
      </c>
      <c r="AV413" s="14" t="s">
        <v>138</v>
      </c>
      <c r="AW413" s="14" t="s">
        <v>35</v>
      </c>
      <c r="AX413" s="14" t="s">
        <v>81</v>
      </c>
      <c r="AY413" s="241" t="s">
        <v>131</v>
      </c>
    </row>
    <row r="414" s="2" customFormat="1" ht="16.5" customHeight="1">
      <c r="A414" s="39"/>
      <c r="B414" s="40"/>
      <c r="C414" s="202" t="s">
        <v>555</v>
      </c>
      <c r="D414" s="202" t="s">
        <v>133</v>
      </c>
      <c r="E414" s="203" t="s">
        <v>556</v>
      </c>
      <c r="F414" s="204" t="s">
        <v>557</v>
      </c>
      <c r="G414" s="205" t="s">
        <v>136</v>
      </c>
      <c r="H414" s="206">
        <v>1328.28</v>
      </c>
      <c r="I414" s="207"/>
      <c r="J414" s="208">
        <f>ROUND(I414*H414,2)</f>
        <v>0</v>
      </c>
      <c r="K414" s="209"/>
      <c r="L414" s="45"/>
      <c r="M414" s="210" t="s">
        <v>19</v>
      </c>
      <c r="N414" s="211" t="s">
        <v>45</v>
      </c>
      <c r="O414" s="85"/>
      <c r="P414" s="212">
        <f>O414*H414</f>
        <v>0</v>
      </c>
      <c r="Q414" s="212">
        <v>0</v>
      </c>
      <c r="R414" s="212">
        <f>Q414*H414</f>
        <v>0</v>
      </c>
      <c r="S414" s="212">
        <v>0</v>
      </c>
      <c r="T414" s="213">
        <f>S414*H414</f>
        <v>0</v>
      </c>
      <c r="U414" s="39"/>
      <c r="V414" s="39"/>
      <c r="W414" s="39"/>
      <c r="X414" s="39"/>
      <c r="Y414" s="39"/>
      <c r="Z414" s="39"/>
      <c r="AA414" s="39"/>
      <c r="AB414" s="39"/>
      <c r="AC414" s="39"/>
      <c r="AD414" s="39"/>
      <c r="AE414" s="39"/>
      <c r="AR414" s="214" t="s">
        <v>137</v>
      </c>
      <c r="AT414" s="214" t="s">
        <v>133</v>
      </c>
      <c r="AU414" s="214" t="s">
        <v>153</v>
      </c>
      <c r="AY414" s="18" t="s">
        <v>131</v>
      </c>
      <c r="BE414" s="215">
        <f>IF(N414="základní",J414,0)</f>
        <v>0</v>
      </c>
      <c r="BF414" s="215">
        <f>IF(N414="snížená",J414,0)</f>
        <v>0</v>
      </c>
      <c r="BG414" s="215">
        <f>IF(N414="zákl. přenesená",J414,0)</f>
        <v>0</v>
      </c>
      <c r="BH414" s="215">
        <f>IF(N414="sníž. přenesená",J414,0)</f>
        <v>0</v>
      </c>
      <c r="BI414" s="215">
        <f>IF(N414="nulová",J414,0)</f>
        <v>0</v>
      </c>
      <c r="BJ414" s="18" t="s">
        <v>138</v>
      </c>
      <c r="BK414" s="215">
        <f>ROUND(I414*H414,2)</f>
        <v>0</v>
      </c>
      <c r="BL414" s="18" t="s">
        <v>137</v>
      </c>
      <c r="BM414" s="214" t="s">
        <v>558</v>
      </c>
    </row>
    <row r="415" s="2" customFormat="1" ht="21.75" customHeight="1">
      <c r="A415" s="39"/>
      <c r="B415" s="40"/>
      <c r="C415" s="202" t="s">
        <v>559</v>
      </c>
      <c r="D415" s="202" t="s">
        <v>133</v>
      </c>
      <c r="E415" s="203" t="s">
        <v>560</v>
      </c>
      <c r="F415" s="204" t="s">
        <v>561</v>
      </c>
      <c r="G415" s="205" t="s">
        <v>241</v>
      </c>
      <c r="H415" s="206">
        <v>6</v>
      </c>
      <c r="I415" s="207"/>
      <c r="J415" s="208">
        <f>ROUND(I415*H415,2)</f>
        <v>0</v>
      </c>
      <c r="K415" s="209"/>
      <c r="L415" s="45"/>
      <c r="M415" s="210" t="s">
        <v>19</v>
      </c>
      <c r="N415" s="211" t="s">
        <v>45</v>
      </c>
      <c r="O415" s="85"/>
      <c r="P415" s="212">
        <f>O415*H415</f>
        <v>0</v>
      </c>
      <c r="Q415" s="212">
        <v>0</v>
      </c>
      <c r="R415" s="212">
        <f>Q415*H415</f>
        <v>0</v>
      </c>
      <c r="S415" s="212">
        <v>0</v>
      </c>
      <c r="T415" s="213">
        <f>S415*H415</f>
        <v>0</v>
      </c>
      <c r="U415" s="39"/>
      <c r="V415" s="39"/>
      <c r="W415" s="39"/>
      <c r="X415" s="39"/>
      <c r="Y415" s="39"/>
      <c r="Z415" s="39"/>
      <c r="AA415" s="39"/>
      <c r="AB415" s="39"/>
      <c r="AC415" s="39"/>
      <c r="AD415" s="39"/>
      <c r="AE415" s="39"/>
      <c r="AR415" s="214" t="s">
        <v>137</v>
      </c>
      <c r="AT415" s="214" t="s">
        <v>133</v>
      </c>
      <c r="AU415" s="214" t="s">
        <v>153</v>
      </c>
      <c r="AY415" s="18" t="s">
        <v>131</v>
      </c>
      <c r="BE415" s="215">
        <f>IF(N415="základní",J415,0)</f>
        <v>0</v>
      </c>
      <c r="BF415" s="215">
        <f>IF(N415="snížená",J415,0)</f>
        <v>0</v>
      </c>
      <c r="BG415" s="215">
        <f>IF(N415="zákl. přenesená",J415,0)</f>
        <v>0</v>
      </c>
      <c r="BH415" s="215">
        <f>IF(N415="sníž. přenesená",J415,0)</f>
        <v>0</v>
      </c>
      <c r="BI415" s="215">
        <f>IF(N415="nulová",J415,0)</f>
        <v>0</v>
      </c>
      <c r="BJ415" s="18" t="s">
        <v>138</v>
      </c>
      <c r="BK415" s="215">
        <f>ROUND(I415*H415,2)</f>
        <v>0</v>
      </c>
      <c r="BL415" s="18" t="s">
        <v>137</v>
      </c>
      <c r="BM415" s="214" t="s">
        <v>562</v>
      </c>
    </row>
    <row r="416" s="2" customFormat="1">
      <c r="A416" s="39"/>
      <c r="B416" s="40"/>
      <c r="C416" s="41"/>
      <c r="D416" s="216" t="s">
        <v>140</v>
      </c>
      <c r="E416" s="41"/>
      <c r="F416" s="217" t="s">
        <v>563</v>
      </c>
      <c r="G416" s="41"/>
      <c r="H416" s="41"/>
      <c r="I416" s="218"/>
      <c r="J416" s="41"/>
      <c r="K416" s="41"/>
      <c r="L416" s="45"/>
      <c r="M416" s="219"/>
      <c r="N416" s="220"/>
      <c r="O416" s="85"/>
      <c r="P416" s="85"/>
      <c r="Q416" s="85"/>
      <c r="R416" s="85"/>
      <c r="S416" s="85"/>
      <c r="T416" s="86"/>
      <c r="U416" s="39"/>
      <c r="V416" s="39"/>
      <c r="W416" s="39"/>
      <c r="X416" s="39"/>
      <c r="Y416" s="39"/>
      <c r="Z416" s="39"/>
      <c r="AA416" s="39"/>
      <c r="AB416" s="39"/>
      <c r="AC416" s="39"/>
      <c r="AD416" s="39"/>
      <c r="AE416" s="39"/>
      <c r="AT416" s="18" t="s">
        <v>140</v>
      </c>
      <c r="AU416" s="18" t="s">
        <v>153</v>
      </c>
    </row>
    <row r="417" s="2" customFormat="1" ht="21.75" customHeight="1">
      <c r="A417" s="39"/>
      <c r="B417" s="40"/>
      <c r="C417" s="202" t="s">
        <v>564</v>
      </c>
      <c r="D417" s="202" t="s">
        <v>133</v>
      </c>
      <c r="E417" s="203" t="s">
        <v>565</v>
      </c>
      <c r="F417" s="204" t="s">
        <v>566</v>
      </c>
      <c r="G417" s="205" t="s">
        <v>241</v>
      </c>
      <c r="H417" s="206">
        <v>450</v>
      </c>
      <c r="I417" s="207"/>
      <c r="J417" s="208">
        <f>ROUND(I417*H417,2)</f>
        <v>0</v>
      </c>
      <c r="K417" s="209"/>
      <c r="L417" s="45"/>
      <c r="M417" s="210" t="s">
        <v>19</v>
      </c>
      <c r="N417" s="211" t="s">
        <v>45</v>
      </c>
      <c r="O417" s="85"/>
      <c r="P417" s="212">
        <f>O417*H417</f>
        <v>0</v>
      </c>
      <c r="Q417" s="212">
        <v>0</v>
      </c>
      <c r="R417" s="212">
        <f>Q417*H417</f>
        <v>0</v>
      </c>
      <c r="S417" s="212">
        <v>0</v>
      </c>
      <c r="T417" s="213">
        <f>S417*H417</f>
        <v>0</v>
      </c>
      <c r="U417" s="39"/>
      <c r="V417" s="39"/>
      <c r="W417" s="39"/>
      <c r="X417" s="39"/>
      <c r="Y417" s="39"/>
      <c r="Z417" s="39"/>
      <c r="AA417" s="39"/>
      <c r="AB417" s="39"/>
      <c r="AC417" s="39"/>
      <c r="AD417" s="39"/>
      <c r="AE417" s="39"/>
      <c r="AR417" s="214" t="s">
        <v>137</v>
      </c>
      <c r="AT417" s="214" t="s">
        <v>133</v>
      </c>
      <c r="AU417" s="214" t="s">
        <v>153</v>
      </c>
      <c r="AY417" s="18" t="s">
        <v>131</v>
      </c>
      <c r="BE417" s="215">
        <f>IF(N417="základní",J417,0)</f>
        <v>0</v>
      </c>
      <c r="BF417" s="215">
        <f>IF(N417="snížená",J417,0)</f>
        <v>0</v>
      </c>
      <c r="BG417" s="215">
        <f>IF(N417="zákl. přenesená",J417,0)</f>
        <v>0</v>
      </c>
      <c r="BH417" s="215">
        <f>IF(N417="sníž. přenesená",J417,0)</f>
        <v>0</v>
      </c>
      <c r="BI417" s="215">
        <f>IF(N417="nulová",J417,0)</f>
        <v>0</v>
      </c>
      <c r="BJ417" s="18" t="s">
        <v>138</v>
      </c>
      <c r="BK417" s="215">
        <f>ROUND(I417*H417,2)</f>
        <v>0</v>
      </c>
      <c r="BL417" s="18" t="s">
        <v>137</v>
      </c>
      <c r="BM417" s="214" t="s">
        <v>567</v>
      </c>
    </row>
    <row r="418" s="2" customFormat="1">
      <c r="A418" s="39"/>
      <c r="B418" s="40"/>
      <c r="C418" s="41"/>
      <c r="D418" s="216" t="s">
        <v>140</v>
      </c>
      <c r="E418" s="41"/>
      <c r="F418" s="217" t="s">
        <v>563</v>
      </c>
      <c r="G418" s="41"/>
      <c r="H418" s="41"/>
      <c r="I418" s="218"/>
      <c r="J418" s="41"/>
      <c r="K418" s="41"/>
      <c r="L418" s="45"/>
      <c r="M418" s="219"/>
      <c r="N418" s="220"/>
      <c r="O418" s="85"/>
      <c r="P418" s="85"/>
      <c r="Q418" s="85"/>
      <c r="R418" s="85"/>
      <c r="S418" s="85"/>
      <c r="T418" s="86"/>
      <c r="U418" s="39"/>
      <c r="V418" s="39"/>
      <c r="W418" s="39"/>
      <c r="X418" s="39"/>
      <c r="Y418" s="39"/>
      <c r="Z418" s="39"/>
      <c r="AA418" s="39"/>
      <c r="AB418" s="39"/>
      <c r="AC418" s="39"/>
      <c r="AD418" s="39"/>
      <c r="AE418" s="39"/>
      <c r="AT418" s="18" t="s">
        <v>140</v>
      </c>
      <c r="AU418" s="18" t="s">
        <v>153</v>
      </c>
    </row>
    <row r="419" s="14" customFormat="1">
      <c r="A419" s="14"/>
      <c r="B419" s="231"/>
      <c r="C419" s="232"/>
      <c r="D419" s="216" t="s">
        <v>142</v>
      </c>
      <c r="E419" s="233" t="s">
        <v>19</v>
      </c>
      <c r="F419" s="234" t="s">
        <v>568</v>
      </c>
      <c r="G419" s="232"/>
      <c r="H419" s="235">
        <v>450</v>
      </c>
      <c r="I419" s="236"/>
      <c r="J419" s="232"/>
      <c r="K419" s="232"/>
      <c r="L419" s="237"/>
      <c r="M419" s="238"/>
      <c r="N419" s="239"/>
      <c r="O419" s="239"/>
      <c r="P419" s="239"/>
      <c r="Q419" s="239"/>
      <c r="R419" s="239"/>
      <c r="S419" s="239"/>
      <c r="T419" s="240"/>
      <c r="U419" s="14"/>
      <c r="V419" s="14"/>
      <c r="W419" s="14"/>
      <c r="X419" s="14"/>
      <c r="Y419" s="14"/>
      <c r="Z419" s="14"/>
      <c r="AA419" s="14"/>
      <c r="AB419" s="14"/>
      <c r="AC419" s="14"/>
      <c r="AD419" s="14"/>
      <c r="AE419" s="14"/>
      <c r="AT419" s="241" t="s">
        <v>142</v>
      </c>
      <c r="AU419" s="241" t="s">
        <v>153</v>
      </c>
      <c r="AV419" s="14" t="s">
        <v>138</v>
      </c>
      <c r="AW419" s="14" t="s">
        <v>35</v>
      </c>
      <c r="AX419" s="14" t="s">
        <v>81</v>
      </c>
      <c r="AY419" s="241" t="s">
        <v>131</v>
      </c>
    </row>
    <row r="420" s="2" customFormat="1" ht="21.75" customHeight="1">
      <c r="A420" s="39"/>
      <c r="B420" s="40"/>
      <c r="C420" s="202" t="s">
        <v>569</v>
      </c>
      <c r="D420" s="202" t="s">
        <v>133</v>
      </c>
      <c r="E420" s="203" t="s">
        <v>570</v>
      </c>
      <c r="F420" s="204" t="s">
        <v>571</v>
      </c>
      <c r="G420" s="205" t="s">
        <v>241</v>
      </c>
      <c r="H420" s="206">
        <v>6</v>
      </c>
      <c r="I420" s="207"/>
      <c r="J420" s="208">
        <f>ROUND(I420*H420,2)</f>
        <v>0</v>
      </c>
      <c r="K420" s="209"/>
      <c r="L420" s="45"/>
      <c r="M420" s="210" t="s">
        <v>19</v>
      </c>
      <c r="N420" s="211" t="s">
        <v>45</v>
      </c>
      <c r="O420" s="85"/>
      <c r="P420" s="212">
        <f>O420*H420</f>
        <v>0</v>
      </c>
      <c r="Q420" s="212">
        <v>0</v>
      </c>
      <c r="R420" s="212">
        <f>Q420*H420</f>
        <v>0</v>
      </c>
      <c r="S420" s="212">
        <v>0</v>
      </c>
      <c r="T420" s="213">
        <f>S420*H420</f>
        <v>0</v>
      </c>
      <c r="U420" s="39"/>
      <c r="V420" s="39"/>
      <c r="W420" s="39"/>
      <c r="X420" s="39"/>
      <c r="Y420" s="39"/>
      <c r="Z420" s="39"/>
      <c r="AA420" s="39"/>
      <c r="AB420" s="39"/>
      <c r="AC420" s="39"/>
      <c r="AD420" s="39"/>
      <c r="AE420" s="39"/>
      <c r="AR420" s="214" t="s">
        <v>137</v>
      </c>
      <c r="AT420" s="214" t="s">
        <v>133</v>
      </c>
      <c r="AU420" s="214" t="s">
        <v>153</v>
      </c>
      <c r="AY420" s="18" t="s">
        <v>131</v>
      </c>
      <c r="BE420" s="215">
        <f>IF(N420="základní",J420,0)</f>
        <v>0</v>
      </c>
      <c r="BF420" s="215">
        <f>IF(N420="snížená",J420,0)</f>
        <v>0</v>
      </c>
      <c r="BG420" s="215">
        <f>IF(N420="zákl. přenesená",J420,0)</f>
        <v>0</v>
      </c>
      <c r="BH420" s="215">
        <f>IF(N420="sníž. přenesená",J420,0)</f>
        <v>0</v>
      </c>
      <c r="BI420" s="215">
        <f>IF(N420="nulová",J420,0)</f>
        <v>0</v>
      </c>
      <c r="BJ420" s="18" t="s">
        <v>138</v>
      </c>
      <c r="BK420" s="215">
        <f>ROUND(I420*H420,2)</f>
        <v>0</v>
      </c>
      <c r="BL420" s="18" t="s">
        <v>137</v>
      </c>
      <c r="BM420" s="214" t="s">
        <v>572</v>
      </c>
    </row>
    <row r="421" s="2" customFormat="1">
      <c r="A421" s="39"/>
      <c r="B421" s="40"/>
      <c r="C421" s="41"/>
      <c r="D421" s="216" t="s">
        <v>140</v>
      </c>
      <c r="E421" s="41"/>
      <c r="F421" s="217" t="s">
        <v>573</v>
      </c>
      <c r="G421" s="41"/>
      <c r="H421" s="41"/>
      <c r="I421" s="218"/>
      <c r="J421" s="41"/>
      <c r="K421" s="41"/>
      <c r="L421" s="45"/>
      <c r="M421" s="219"/>
      <c r="N421" s="220"/>
      <c r="O421" s="85"/>
      <c r="P421" s="85"/>
      <c r="Q421" s="85"/>
      <c r="R421" s="85"/>
      <c r="S421" s="85"/>
      <c r="T421" s="86"/>
      <c r="U421" s="39"/>
      <c r="V421" s="39"/>
      <c r="W421" s="39"/>
      <c r="X421" s="39"/>
      <c r="Y421" s="39"/>
      <c r="Z421" s="39"/>
      <c r="AA421" s="39"/>
      <c r="AB421" s="39"/>
      <c r="AC421" s="39"/>
      <c r="AD421" s="39"/>
      <c r="AE421" s="39"/>
      <c r="AT421" s="18" t="s">
        <v>140</v>
      </c>
      <c r="AU421" s="18" t="s">
        <v>153</v>
      </c>
    </row>
    <row r="422" s="2" customFormat="1" ht="21.75" customHeight="1">
      <c r="A422" s="39"/>
      <c r="B422" s="40"/>
      <c r="C422" s="202" t="s">
        <v>574</v>
      </c>
      <c r="D422" s="202" t="s">
        <v>133</v>
      </c>
      <c r="E422" s="203" t="s">
        <v>575</v>
      </c>
      <c r="F422" s="204" t="s">
        <v>576</v>
      </c>
      <c r="G422" s="205" t="s">
        <v>136</v>
      </c>
      <c r="H422" s="206">
        <v>450</v>
      </c>
      <c r="I422" s="207"/>
      <c r="J422" s="208">
        <f>ROUND(I422*H422,2)</f>
        <v>0</v>
      </c>
      <c r="K422" s="209"/>
      <c r="L422" s="45"/>
      <c r="M422" s="210" t="s">
        <v>19</v>
      </c>
      <c r="N422" s="211" t="s">
        <v>45</v>
      </c>
      <c r="O422" s="85"/>
      <c r="P422" s="212">
        <f>O422*H422</f>
        <v>0</v>
      </c>
      <c r="Q422" s="212">
        <v>4.0000000000000003E-05</v>
      </c>
      <c r="R422" s="212">
        <f>Q422*H422</f>
        <v>0.018000000000000002</v>
      </c>
      <c r="S422" s="212">
        <v>0</v>
      </c>
      <c r="T422" s="213">
        <f>S422*H422</f>
        <v>0</v>
      </c>
      <c r="U422" s="39"/>
      <c r="V422" s="39"/>
      <c r="W422" s="39"/>
      <c r="X422" s="39"/>
      <c r="Y422" s="39"/>
      <c r="Z422" s="39"/>
      <c r="AA422" s="39"/>
      <c r="AB422" s="39"/>
      <c r="AC422" s="39"/>
      <c r="AD422" s="39"/>
      <c r="AE422" s="39"/>
      <c r="AR422" s="214" t="s">
        <v>137</v>
      </c>
      <c r="AT422" s="214" t="s">
        <v>133</v>
      </c>
      <c r="AU422" s="214" t="s">
        <v>153</v>
      </c>
      <c r="AY422" s="18" t="s">
        <v>131</v>
      </c>
      <c r="BE422" s="215">
        <f>IF(N422="základní",J422,0)</f>
        <v>0</v>
      </c>
      <c r="BF422" s="215">
        <f>IF(N422="snížená",J422,0)</f>
        <v>0</v>
      </c>
      <c r="BG422" s="215">
        <f>IF(N422="zákl. přenesená",J422,0)</f>
        <v>0</v>
      </c>
      <c r="BH422" s="215">
        <f>IF(N422="sníž. přenesená",J422,0)</f>
        <v>0</v>
      </c>
      <c r="BI422" s="215">
        <f>IF(N422="nulová",J422,0)</f>
        <v>0</v>
      </c>
      <c r="BJ422" s="18" t="s">
        <v>138</v>
      </c>
      <c r="BK422" s="215">
        <f>ROUND(I422*H422,2)</f>
        <v>0</v>
      </c>
      <c r="BL422" s="18" t="s">
        <v>137</v>
      </c>
      <c r="BM422" s="214" t="s">
        <v>577</v>
      </c>
    </row>
    <row r="423" s="2" customFormat="1">
      <c r="A423" s="39"/>
      <c r="B423" s="40"/>
      <c r="C423" s="41"/>
      <c r="D423" s="216" t="s">
        <v>140</v>
      </c>
      <c r="E423" s="41"/>
      <c r="F423" s="217" t="s">
        <v>578</v>
      </c>
      <c r="G423" s="41"/>
      <c r="H423" s="41"/>
      <c r="I423" s="218"/>
      <c r="J423" s="41"/>
      <c r="K423" s="41"/>
      <c r="L423" s="45"/>
      <c r="M423" s="219"/>
      <c r="N423" s="220"/>
      <c r="O423" s="85"/>
      <c r="P423" s="85"/>
      <c r="Q423" s="85"/>
      <c r="R423" s="85"/>
      <c r="S423" s="85"/>
      <c r="T423" s="86"/>
      <c r="U423" s="39"/>
      <c r="V423" s="39"/>
      <c r="W423" s="39"/>
      <c r="X423" s="39"/>
      <c r="Y423" s="39"/>
      <c r="Z423" s="39"/>
      <c r="AA423" s="39"/>
      <c r="AB423" s="39"/>
      <c r="AC423" s="39"/>
      <c r="AD423" s="39"/>
      <c r="AE423" s="39"/>
      <c r="AT423" s="18" t="s">
        <v>140</v>
      </c>
      <c r="AU423" s="18" t="s">
        <v>153</v>
      </c>
    </row>
    <row r="424" s="12" customFormat="1" ht="20.88" customHeight="1">
      <c r="A424" s="12"/>
      <c r="B424" s="186"/>
      <c r="C424" s="187"/>
      <c r="D424" s="188" t="s">
        <v>72</v>
      </c>
      <c r="E424" s="200" t="s">
        <v>579</v>
      </c>
      <c r="F424" s="200" t="s">
        <v>580</v>
      </c>
      <c r="G424" s="187"/>
      <c r="H424" s="187"/>
      <c r="I424" s="190"/>
      <c r="J424" s="201">
        <f>BK424</f>
        <v>0</v>
      </c>
      <c r="K424" s="187"/>
      <c r="L424" s="192"/>
      <c r="M424" s="193"/>
      <c r="N424" s="194"/>
      <c r="O424" s="194"/>
      <c r="P424" s="195">
        <f>SUM(P425:P455)</f>
        <v>0</v>
      </c>
      <c r="Q424" s="194"/>
      <c r="R424" s="195">
        <f>SUM(R425:R455)</f>
        <v>0</v>
      </c>
      <c r="S424" s="194"/>
      <c r="T424" s="196">
        <f>SUM(T425:T455)</f>
        <v>4.0014500000000002</v>
      </c>
      <c r="U424" s="12"/>
      <c r="V424" s="12"/>
      <c r="W424" s="12"/>
      <c r="X424" s="12"/>
      <c r="Y424" s="12"/>
      <c r="Z424" s="12"/>
      <c r="AA424" s="12"/>
      <c r="AB424" s="12"/>
      <c r="AC424" s="12"/>
      <c r="AD424" s="12"/>
      <c r="AE424" s="12"/>
      <c r="AR424" s="197" t="s">
        <v>81</v>
      </c>
      <c r="AT424" s="198" t="s">
        <v>72</v>
      </c>
      <c r="AU424" s="198" t="s">
        <v>138</v>
      </c>
      <c r="AY424" s="197" t="s">
        <v>131</v>
      </c>
      <c r="BK424" s="199">
        <f>SUM(BK425:BK455)</f>
        <v>0</v>
      </c>
    </row>
    <row r="425" s="2" customFormat="1" ht="16.5" customHeight="1">
      <c r="A425" s="39"/>
      <c r="B425" s="40"/>
      <c r="C425" s="202" t="s">
        <v>581</v>
      </c>
      <c r="D425" s="202" t="s">
        <v>133</v>
      </c>
      <c r="E425" s="203" t="s">
        <v>582</v>
      </c>
      <c r="F425" s="204" t="s">
        <v>583</v>
      </c>
      <c r="G425" s="205" t="s">
        <v>184</v>
      </c>
      <c r="H425" s="206">
        <v>2</v>
      </c>
      <c r="I425" s="207"/>
      <c r="J425" s="208">
        <f>ROUND(I425*H425,2)</f>
        <v>0</v>
      </c>
      <c r="K425" s="209"/>
      <c r="L425" s="45"/>
      <c r="M425" s="210" t="s">
        <v>19</v>
      </c>
      <c r="N425" s="211" t="s">
        <v>45</v>
      </c>
      <c r="O425" s="85"/>
      <c r="P425" s="212">
        <f>O425*H425</f>
        <v>0</v>
      </c>
      <c r="Q425" s="212">
        <v>0</v>
      </c>
      <c r="R425" s="212">
        <f>Q425*H425</f>
        <v>0</v>
      </c>
      <c r="S425" s="212">
        <v>0.016500000000000001</v>
      </c>
      <c r="T425" s="213">
        <f>S425*H425</f>
        <v>0.033000000000000002</v>
      </c>
      <c r="U425" s="39"/>
      <c r="V425" s="39"/>
      <c r="W425" s="39"/>
      <c r="X425" s="39"/>
      <c r="Y425" s="39"/>
      <c r="Z425" s="39"/>
      <c r="AA425" s="39"/>
      <c r="AB425" s="39"/>
      <c r="AC425" s="39"/>
      <c r="AD425" s="39"/>
      <c r="AE425" s="39"/>
      <c r="AR425" s="214" t="s">
        <v>137</v>
      </c>
      <c r="AT425" s="214" t="s">
        <v>133</v>
      </c>
      <c r="AU425" s="214" t="s">
        <v>153</v>
      </c>
      <c r="AY425" s="18" t="s">
        <v>131</v>
      </c>
      <c r="BE425" s="215">
        <f>IF(N425="základní",J425,0)</f>
        <v>0</v>
      </c>
      <c r="BF425" s="215">
        <f>IF(N425="snížená",J425,0)</f>
        <v>0</v>
      </c>
      <c r="BG425" s="215">
        <f>IF(N425="zákl. přenesená",J425,0)</f>
        <v>0</v>
      </c>
      <c r="BH425" s="215">
        <f>IF(N425="sníž. přenesená",J425,0)</f>
        <v>0</v>
      </c>
      <c r="BI425" s="215">
        <f>IF(N425="nulová",J425,0)</f>
        <v>0</v>
      </c>
      <c r="BJ425" s="18" t="s">
        <v>138</v>
      </c>
      <c r="BK425" s="215">
        <f>ROUND(I425*H425,2)</f>
        <v>0</v>
      </c>
      <c r="BL425" s="18" t="s">
        <v>137</v>
      </c>
      <c r="BM425" s="214" t="s">
        <v>584</v>
      </c>
    </row>
    <row r="426" s="2" customFormat="1">
      <c r="A426" s="39"/>
      <c r="B426" s="40"/>
      <c r="C426" s="41"/>
      <c r="D426" s="216" t="s">
        <v>140</v>
      </c>
      <c r="E426" s="41"/>
      <c r="F426" s="217" t="s">
        <v>585</v>
      </c>
      <c r="G426" s="41"/>
      <c r="H426" s="41"/>
      <c r="I426" s="218"/>
      <c r="J426" s="41"/>
      <c r="K426" s="41"/>
      <c r="L426" s="45"/>
      <c r="M426" s="219"/>
      <c r="N426" s="220"/>
      <c r="O426" s="85"/>
      <c r="P426" s="85"/>
      <c r="Q426" s="85"/>
      <c r="R426" s="85"/>
      <c r="S426" s="85"/>
      <c r="T426" s="86"/>
      <c r="U426" s="39"/>
      <c r="V426" s="39"/>
      <c r="W426" s="39"/>
      <c r="X426" s="39"/>
      <c r="Y426" s="39"/>
      <c r="Z426" s="39"/>
      <c r="AA426" s="39"/>
      <c r="AB426" s="39"/>
      <c r="AC426" s="39"/>
      <c r="AD426" s="39"/>
      <c r="AE426" s="39"/>
      <c r="AT426" s="18" t="s">
        <v>140</v>
      </c>
      <c r="AU426" s="18" t="s">
        <v>153</v>
      </c>
    </row>
    <row r="427" s="2" customFormat="1" ht="16.5" customHeight="1">
      <c r="A427" s="39"/>
      <c r="B427" s="40"/>
      <c r="C427" s="202" t="s">
        <v>586</v>
      </c>
      <c r="D427" s="202" t="s">
        <v>133</v>
      </c>
      <c r="E427" s="203" t="s">
        <v>587</v>
      </c>
      <c r="F427" s="204" t="s">
        <v>588</v>
      </c>
      <c r="G427" s="205" t="s">
        <v>156</v>
      </c>
      <c r="H427" s="206">
        <v>0.41599999999999998</v>
      </c>
      <c r="I427" s="207"/>
      <c r="J427" s="208">
        <f>ROUND(I427*H427,2)</f>
        <v>0</v>
      </c>
      <c r="K427" s="209"/>
      <c r="L427" s="45"/>
      <c r="M427" s="210" t="s">
        <v>19</v>
      </c>
      <c r="N427" s="211" t="s">
        <v>45</v>
      </c>
      <c r="O427" s="85"/>
      <c r="P427" s="212">
        <f>O427*H427</f>
        <v>0</v>
      </c>
      <c r="Q427" s="212">
        <v>0</v>
      </c>
      <c r="R427" s="212">
        <f>Q427*H427</f>
        <v>0</v>
      </c>
      <c r="S427" s="212">
        <v>2.3999999999999999</v>
      </c>
      <c r="T427" s="213">
        <f>S427*H427</f>
        <v>0.99839999999999995</v>
      </c>
      <c r="U427" s="39"/>
      <c r="V427" s="39"/>
      <c r="W427" s="39"/>
      <c r="X427" s="39"/>
      <c r="Y427" s="39"/>
      <c r="Z427" s="39"/>
      <c r="AA427" s="39"/>
      <c r="AB427" s="39"/>
      <c r="AC427" s="39"/>
      <c r="AD427" s="39"/>
      <c r="AE427" s="39"/>
      <c r="AR427" s="214" t="s">
        <v>137</v>
      </c>
      <c r="AT427" s="214" t="s">
        <v>133</v>
      </c>
      <c r="AU427" s="214" t="s">
        <v>153</v>
      </c>
      <c r="AY427" s="18" t="s">
        <v>131</v>
      </c>
      <c r="BE427" s="215">
        <f>IF(N427="základní",J427,0)</f>
        <v>0</v>
      </c>
      <c r="BF427" s="215">
        <f>IF(N427="snížená",J427,0)</f>
        <v>0</v>
      </c>
      <c r="BG427" s="215">
        <f>IF(N427="zákl. přenesená",J427,0)</f>
        <v>0</v>
      </c>
      <c r="BH427" s="215">
        <f>IF(N427="sníž. přenesená",J427,0)</f>
        <v>0</v>
      </c>
      <c r="BI427" s="215">
        <f>IF(N427="nulová",J427,0)</f>
        <v>0</v>
      </c>
      <c r="BJ427" s="18" t="s">
        <v>138</v>
      </c>
      <c r="BK427" s="215">
        <f>ROUND(I427*H427,2)</f>
        <v>0</v>
      </c>
      <c r="BL427" s="18" t="s">
        <v>137</v>
      </c>
      <c r="BM427" s="214" t="s">
        <v>589</v>
      </c>
    </row>
    <row r="428" s="13" customFormat="1">
      <c r="A428" s="13"/>
      <c r="B428" s="221"/>
      <c r="C428" s="222"/>
      <c r="D428" s="216" t="s">
        <v>142</v>
      </c>
      <c r="E428" s="223" t="s">
        <v>19</v>
      </c>
      <c r="F428" s="224" t="s">
        <v>590</v>
      </c>
      <c r="G428" s="222"/>
      <c r="H428" s="223" t="s">
        <v>19</v>
      </c>
      <c r="I428" s="225"/>
      <c r="J428" s="222"/>
      <c r="K428" s="222"/>
      <c r="L428" s="226"/>
      <c r="M428" s="227"/>
      <c r="N428" s="228"/>
      <c r="O428" s="228"/>
      <c r="P428" s="228"/>
      <c r="Q428" s="228"/>
      <c r="R428" s="228"/>
      <c r="S428" s="228"/>
      <c r="T428" s="229"/>
      <c r="U428" s="13"/>
      <c r="V428" s="13"/>
      <c r="W428" s="13"/>
      <c r="X428" s="13"/>
      <c r="Y428" s="13"/>
      <c r="Z428" s="13"/>
      <c r="AA428" s="13"/>
      <c r="AB428" s="13"/>
      <c r="AC428" s="13"/>
      <c r="AD428" s="13"/>
      <c r="AE428" s="13"/>
      <c r="AT428" s="230" t="s">
        <v>142</v>
      </c>
      <c r="AU428" s="230" t="s">
        <v>153</v>
      </c>
      <c r="AV428" s="13" t="s">
        <v>81</v>
      </c>
      <c r="AW428" s="13" t="s">
        <v>35</v>
      </c>
      <c r="AX428" s="13" t="s">
        <v>73</v>
      </c>
      <c r="AY428" s="230" t="s">
        <v>131</v>
      </c>
    </row>
    <row r="429" s="14" customFormat="1">
      <c r="A429" s="14"/>
      <c r="B429" s="231"/>
      <c r="C429" s="232"/>
      <c r="D429" s="216" t="s">
        <v>142</v>
      </c>
      <c r="E429" s="233" t="s">
        <v>19</v>
      </c>
      <c r="F429" s="234" t="s">
        <v>591</v>
      </c>
      <c r="G429" s="232"/>
      <c r="H429" s="235">
        <v>0.41599999999999998</v>
      </c>
      <c r="I429" s="236"/>
      <c r="J429" s="232"/>
      <c r="K429" s="232"/>
      <c r="L429" s="237"/>
      <c r="M429" s="238"/>
      <c r="N429" s="239"/>
      <c r="O429" s="239"/>
      <c r="P429" s="239"/>
      <c r="Q429" s="239"/>
      <c r="R429" s="239"/>
      <c r="S429" s="239"/>
      <c r="T429" s="240"/>
      <c r="U429" s="14"/>
      <c r="V429" s="14"/>
      <c r="W429" s="14"/>
      <c r="X429" s="14"/>
      <c r="Y429" s="14"/>
      <c r="Z429" s="14"/>
      <c r="AA429" s="14"/>
      <c r="AB429" s="14"/>
      <c r="AC429" s="14"/>
      <c r="AD429" s="14"/>
      <c r="AE429" s="14"/>
      <c r="AT429" s="241" t="s">
        <v>142</v>
      </c>
      <c r="AU429" s="241" t="s">
        <v>153</v>
      </c>
      <c r="AV429" s="14" t="s">
        <v>138</v>
      </c>
      <c r="AW429" s="14" t="s">
        <v>35</v>
      </c>
      <c r="AX429" s="14" t="s">
        <v>73</v>
      </c>
      <c r="AY429" s="241" t="s">
        <v>131</v>
      </c>
    </row>
    <row r="430" s="15" customFormat="1">
      <c r="A430" s="15"/>
      <c r="B430" s="242"/>
      <c r="C430" s="243"/>
      <c r="D430" s="216" t="s">
        <v>142</v>
      </c>
      <c r="E430" s="244" t="s">
        <v>19</v>
      </c>
      <c r="F430" s="245" t="s">
        <v>148</v>
      </c>
      <c r="G430" s="243"/>
      <c r="H430" s="246">
        <v>0.41599999999999998</v>
      </c>
      <c r="I430" s="247"/>
      <c r="J430" s="243"/>
      <c r="K430" s="243"/>
      <c r="L430" s="248"/>
      <c r="M430" s="249"/>
      <c r="N430" s="250"/>
      <c r="O430" s="250"/>
      <c r="P430" s="250"/>
      <c r="Q430" s="250"/>
      <c r="R430" s="250"/>
      <c r="S430" s="250"/>
      <c r="T430" s="251"/>
      <c r="U430" s="15"/>
      <c r="V430" s="15"/>
      <c r="W430" s="15"/>
      <c r="X430" s="15"/>
      <c r="Y430" s="15"/>
      <c r="Z430" s="15"/>
      <c r="AA430" s="15"/>
      <c r="AB430" s="15"/>
      <c r="AC430" s="15"/>
      <c r="AD430" s="15"/>
      <c r="AE430" s="15"/>
      <c r="AT430" s="252" t="s">
        <v>142</v>
      </c>
      <c r="AU430" s="252" t="s">
        <v>153</v>
      </c>
      <c r="AV430" s="15" t="s">
        <v>137</v>
      </c>
      <c r="AW430" s="15" t="s">
        <v>35</v>
      </c>
      <c r="AX430" s="15" t="s">
        <v>81</v>
      </c>
      <c r="AY430" s="252" t="s">
        <v>131</v>
      </c>
    </row>
    <row r="431" s="2" customFormat="1" ht="21.75" customHeight="1">
      <c r="A431" s="39"/>
      <c r="B431" s="40"/>
      <c r="C431" s="202" t="s">
        <v>592</v>
      </c>
      <c r="D431" s="202" t="s">
        <v>133</v>
      </c>
      <c r="E431" s="203" t="s">
        <v>593</v>
      </c>
      <c r="F431" s="204" t="s">
        <v>594</v>
      </c>
      <c r="G431" s="205" t="s">
        <v>156</v>
      </c>
      <c r="H431" s="206">
        <v>0.41599999999999998</v>
      </c>
      <c r="I431" s="207"/>
      <c r="J431" s="208">
        <f>ROUND(I431*H431,2)</f>
        <v>0</v>
      </c>
      <c r="K431" s="209"/>
      <c r="L431" s="45"/>
      <c r="M431" s="210" t="s">
        <v>19</v>
      </c>
      <c r="N431" s="211" t="s">
        <v>45</v>
      </c>
      <c r="O431" s="85"/>
      <c r="P431" s="212">
        <f>O431*H431</f>
        <v>0</v>
      </c>
      <c r="Q431" s="212">
        <v>0</v>
      </c>
      <c r="R431" s="212">
        <f>Q431*H431</f>
        <v>0</v>
      </c>
      <c r="S431" s="212">
        <v>0.029000000000000001</v>
      </c>
      <c r="T431" s="213">
        <f>S431*H431</f>
        <v>0.012064</v>
      </c>
      <c r="U431" s="39"/>
      <c r="V431" s="39"/>
      <c r="W431" s="39"/>
      <c r="X431" s="39"/>
      <c r="Y431" s="39"/>
      <c r="Z431" s="39"/>
      <c r="AA431" s="39"/>
      <c r="AB431" s="39"/>
      <c r="AC431" s="39"/>
      <c r="AD431" s="39"/>
      <c r="AE431" s="39"/>
      <c r="AR431" s="214" t="s">
        <v>137</v>
      </c>
      <c r="AT431" s="214" t="s">
        <v>133</v>
      </c>
      <c r="AU431" s="214" t="s">
        <v>153</v>
      </c>
      <c r="AY431" s="18" t="s">
        <v>131</v>
      </c>
      <c r="BE431" s="215">
        <f>IF(N431="základní",J431,0)</f>
        <v>0</v>
      </c>
      <c r="BF431" s="215">
        <f>IF(N431="snížená",J431,0)</f>
        <v>0</v>
      </c>
      <c r="BG431" s="215">
        <f>IF(N431="zákl. přenesená",J431,0)</f>
        <v>0</v>
      </c>
      <c r="BH431" s="215">
        <f>IF(N431="sníž. přenesená",J431,0)</f>
        <v>0</v>
      </c>
      <c r="BI431" s="215">
        <f>IF(N431="nulová",J431,0)</f>
        <v>0</v>
      </c>
      <c r="BJ431" s="18" t="s">
        <v>138</v>
      </c>
      <c r="BK431" s="215">
        <f>ROUND(I431*H431,2)</f>
        <v>0</v>
      </c>
      <c r="BL431" s="18" t="s">
        <v>137</v>
      </c>
      <c r="BM431" s="214" t="s">
        <v>595</v>
      </c>
    </row>
    <row r="432" s="2" customFormat="1" ht="21.75" customHeight="1">
      <c r="A432" s="39"/>
      <c r="B432" s="40"/>
      <c r="C432" s="202" t="s">
        <v>596</v>
      </c>
      <c r="D432" s="202" t="s">
        <v>133</v>
      </c>
      <c r="E432" s="203" t="s">
        <v>597</v>
      </c>
      <c r="F432" s="204" t="s">
        <v>598</v>
      </c>
      <c r="G432" s="205" t="s">
        <v>136</v>
      </c>
      <c r="H432" s="206">
        <v>15.156000000000001</v>
      </c>
      <c r="I432" s="207"/>
      <c r="J432" s="208">
        <f>ROUND(I432*H432,2)</f>
        <v>0</v>
      </c>
      <c r="K432" s="209"/>
      <c r="L432" s="45"/>
      <c r="M432" s="210" t="s">
        <v>19</v>
      </c>
      <c r="N432" s="211" t="s">
        <v>45</v>
      </c>
      <c r="O432" s="85"/>
      <c r="P432" s="212">
        <f>O432*H432</f>
        <v>0</v>
      </c>
      <c r="Q432" s="212">
        <v>0</v>
      </c>
      <c r="R432" s="212">
        <f>Q432*H432</f>
        <v>0</v>
      </c>
      <c r="S432" s="212">
        <v>0.041000000000000002</v>
      </c>
      <c r="T432" s="213">
        <f>S432*H432</f>
        <v>0.62139600000000006</v>
      </c>
      <c r="U432" s="39"/>
      <c r="V432" s="39"/>
      <c r="W432" s="39"/>
      <c r="X432" s="39"/>
      <c r="Y432" s="39"/>
      <c r="Z432" s="39"/>
      <c r="AA432" s="39"/>
      <c r="AB432" s="39"/>
      <c r="AC432" s="39"/>
      <c r="AD432" s="39"/>
      <c r="AE432" s="39"/>
      <c r="AR432" s="214" t="s">
        <v>137</v>
      </c>
      <c r="AT432" s="214" t="s">
        <v>133</v>
      </c>
      <c r="AU432" s="214" t="s">
        <v>153</v>
      </c>
      <c r="AY432" s="18" t="s">
        <v>131</v>
      </c>
      <c r="BE432" s="215">
        <f>IF(N432="základní",J432,0)</f>
        <v>0</v>
      </c>
      <c r="BF432" s="215">
        <f>IF(N432="snížená",J432,0)</f>
        <v>0</v>
      </c>
      <c r="BG432" s="215">
        <f>IF(N432="zákl. přenesená",J432,0)</f>
        <v>0</v>
      </c>
      <c r="BH432" s="215">
        <f>IF(N432="sníž. přenesená",J432,0)</f>
        <v>0</v>
      </c>
      <c r="BI432" s="215">
        <f>IF(N432="nulová",J432,0)</f>
        <v>0</v>
      </c>
      <c r="BJ432" s="18" t="s">
        <v>138</v>
      </c>
      <c r="BK432" s="215">
        <f>ROUND(I432*H432,2)</f>
        <v>0</v>
      </c>
      <c r="BL432" s="18" t="s">
        <v>137</v>
      </c>
      <c r="BM432" s="214" t="s">
        <v>599</v>
      </c>
    </row>
    <row r="433" s="2" customFormat="1">
      <c r="A433" s="39"/>
      <c r="B433" s="40"/>
      <c r="C433" s="41"/>
      <c r="D433" s="216" t="s">
        <v>140</v>
      </c>
      <c r="E433" s="41"/>
      <c r="F433" s="217" t="s">
        <v>600</v>
      </c>
      <c r="G433" s="41"/>
      <c r="H433" s="41"/>
      <c r="I433" s="218"/>
      <c r="J433" s="41"/>
      <c r="K433" s="41"/>
      <c r="L433" s="45"/>
      <c r="M433" s="219"/>
      <c r="N433" s="220"/>
      <c r="O433" s="85"/>
      <c r="P433" s="85"/>
      <c r="Q433" s="85"/>
      <c r="R433" s="85"/>
      <c r="S433" s="85"/>
      <c r="T433" s="86"/>
      <c r="U433" s="39"/>
      <c r="V433" s="39"/>
      <c r="W433" s="39"/>
      <c r="X433" s="39"/>
      <c r="Y433" s="39"/>
      <c r="Z433" s="39"/>
      <c r="AA433" s="39"/>
      <c r="AB433" s="39"/>
      <c r="AC433" s="39"/>
      <c r="AD433" s="39"/>
      <c r="AE433" s="39"/>
      <c r="AT433" s="18" t="s">
        <v>140</v>
      </c>
      <c r="AU433" s="18" t="s">
        <v>153</v>
      </c>
    </row>
    <row r="434" s="13" customFormat="1">
      <c r="A434" s="13"/>
      <c r="B434" s="221"/>
      <c r="C434" s="222"/>
      <c r="D434" s="216" t="s">
        <v>142</v>
      </c>
      <c r="E434" s="223" t="s">
        <v>19</v>
      </c>
      <c r="F434" s="224" t="s">
        <v>321</v>
      </c>
      <c r="G434" s="222"/>
      <c r="H434" s="223" t="s">
        <v>19</v>
      </c>
      <c r="I434" s="225"/>
      <c r="J434" s="222"/>
      <c r="K434" s="222"/>
      <c r="L434" s="226"/>
      <c r="M434" s="227"/>
      <c r="N434" s="228"/>
      <c r="O434" s="228"/>
      <c r="P434" s="228"/>
      <c r="Q434" s="228"/>
      <c r="R434" s="228"/>
      <c r="S434" s="228"/>
      <c r="T434" s="229"/>
      <c r="U434" s="13"/>
      <c r="V434" s="13"/>
      <c r="W434" s="13"/>
      <c r="X434" s="13"/>
      <c r="Y434" s="13"/>
      <c r="Z434" s="13"/>
      <c r="AA434" s="13"/>
      <c r="AB434" s="13"/>
      <c r="AC434" s="13"/>
      <c r="AD434" s="13"/>
      <c r="AE434" s="13"/>
      <c r="AT434" s="230" t="s">
        <v>142</v>
      </c>
      <c r="AU434" s="230" t="s">
        <v>153</v>
      </c>
      <c r="AV434" s="13" t="s">
        <v>81</v>
      </c>
      <c r="AW434" s="13" t="s">
        <v>35</v>
      </c>
      <c r="AX434" s="13" t="s">
        <v>73</v>
      </c>
      <c r="AY434" s="230" t="s">
        <v>131</v>
      </c>
    </row>
    <row r="435" s="14" customFormat="1">
      <c r="A435" s="14"/>
      <c r="B435" s="231"/>
      <c r="C435" s="232"/>
      <c r="D435" s="216" t="s">
        <v>142</v>
      </c>
      <c r="E435" s="233" t="s">
        <v>19</v>
      </c>
      <c r="F435" s="234" t="s">
        <v>601</v>
      </c>
      <c r="G435" s="232"/>
      <c r="H435" s="235">
        <v>3.2730000000000001</v>
      </c>
      <c r="I435" s="236"/>
      <c r="J435" s="232"/>
      <c r="K435" s="232"/>
      <c r="L435" s="237"/>
      <c r="M435" s="238"/>
      <c r="N435" s="239"/>
      <c r="O435" s="239"/>
      <c r="P435" s="239"/>
      <c r="Q435" s="239"/>
      <c r="R435" s="239"/>
      <c r="S435" s="239"/>
      <c r="T435" s="240"/>
      <c r="U435" s="14"/>
      <c r="V435" s="14"/>
      <c r="W435" s="14"/>
      <c r="X435" s="14"/>
      <c r="Y435" s="14"/>
      <c r="Z435" s="14"/>
      <c r="AA435" s="14"/>
      <c r="AB435" s="14"/>
      <c r="AC435" s="14"/>
      <c r="AD435" s="14"/>
      <c r="AE435" s="14"/>
      <c r="AT435" s="241" t="s">
        <v>142</v>
      </c>
      <c r="AU435" s="241" t="s">
        <v>153</v>
      </c>
      <c r="AV435" s="14" t="s">
        <v>138</v>
      </c>
      <c r="AW435" s="14" t="s">
        <v>35</v>
      </c>
      <c r="AX435" s="14" t="s">
        <v>73</v>
      </c>
      <c r="AY435" s="241" t="s">
        <v>131</v>
      </c>
    </row>
    <row r="436" s="14" customFormat="1">
      <c r="A436" s="14"/>
      <c r="B436" s="231"/>
      <c r="C436" s="232"/>
      <c r="D436" s="216" t="s">
        <v>142</v>
      </c>
      <c r="E436" s="233" t="s">
        <v>19</v>
      </c>
      <c r="F436" s="234" t="s">
        <v>515</v>
      </c>
      <c r="G436" s="232"/>
      <c r="H436" s="235">
        <v>7.5629999999999997</v>
      </c>
      <c r="I436" s="236"/>
      <c r="J436" s="232"/>
      <c r="K436" s="232"/>
      <c r="L436" s="237"/>
      <c r="M436" s="238"/>
      <c r="N436" s="239"/>
      <c r="O436" s="239"/>
      <c r="P436" s="239"/>
      <c r="Q436" s="239"/>
      <c r="R436" s="239"/>
      <c r="S436" s="239"/>
      <c r="T436" s="240"/>
      <c r="U436" s="14"/>
      <c r="V436" s="14"/>
      <c r="W436" s="14"/>
      <c r="X436" s="14"/>
      <c r="Y436" s="14"/>
      <c r="Z436" s="14"/>
      <c r="AA436" s="14"/>
      <c r="AB436" s="14"/>
      <c r="AC436" s="14"/>
      <c r="AD436" s="14"/>
      <c r="AE436" s="14"/>
      <c r="AT436" s="241" t="s">
        <v>142</v>
      </c>
      <c r="AU436" s="241" t="s">
        <v>153</v>
      </c>
      <c r="AV436" s="14" t="s">
        <v>138</v>
      </c>
      <c r="AW436" s="14" t="s">
        <v>35</v>
      </c>
      <c r="AX436" s="14" t="s">
        <v>73</v>
      </c>
      <c r="AY436" s="241" t="s">
        <v>131</v>
      </c>
    </row>
    <row r="437" s="13" customFormat="1">
      <c r="A437" s="13"/>
      <c r="B437" s="221"/>
      <c r="C437" s="222"/>
      <c r="D437" s="216" t="s">
        <v>142</v>
      </c>
      <c r="E437" s="223" t="s">
        <v>19</v>
      </c>
      <c r="F437" s="224" t="s">
        <v>322</v>
      </c>
      <c r="G437" s="222"/>
      <c r="H437" s="223" t="s">
        <v>19</v>
      </c>
      <c r="I437" s="225"/>
      <c r="J437" s="222"/>
      <c r="K437" s="222"/>
      <c r="L437" s="226"/>
      <c r="M437" s="227"/>
      <c r="N437" s="228"/>
      <c r="O437" s="228"/>
      <c r="P437" s="228"/>
      <c r="Q437" s="228"/>
      <c r="R437" s="228"/>
      <c r="S437" s="228"/>
      <c r="T437" s="229"/>
      <c r="U437" s="13"/>
      <c r="V437" s="13"/>
      <c r="W437" s="13"/>
      <c r="X437" s="13"/>
      <c r="Y437" s="13"/>
      <c r="Z437" s="13"/>
      <c r="AA437" s="13"/>
      <c r="AB437" s="13"/>
      <c r="AC437" s="13"/>
      <c r="AD437" s="13"/>
      <c r="AE437" s="13"/>
      <c r="AT437" s="230" t="s">
        <v>142</v>
      </c>
      <c r="AU437" s="230" t="s">
        <v>153</v>
      </c>
      <c r="AV437" s="13" t="s">
        <v>81</v>
      </c>
      <c r="AW437" s="13" t="s">
        <v>35</v>
      </c>
      <c r="AX437" s="13" t="s">
        <v>73</v>
      </c>
      <c r="AY437" s="230" t="s">
        <v>131</v>
      </c>
    </row>
    <row r="438" s="14" customFormat="1">
      <c r="A438" s="14"/>
      <c r="B438" s="231"/>
      <c r="C438" s="232"/>
      <c r="D438" s="216" t="s">
        <v>142</v>
      </c>
      <c r="E438" s="233" t="s">
        <v>19</v>
      </c>
      <c r="F438" s="234" t="s">
        <v>512</v>
      </c>
      <c r="G438" s="232"/>
      <c r="H438" s="235">
        <v>4.3200000000000003</v>
      </c>
      <c r="I438" s="236"/>
      <c r="J438" s="232"/>
      <c r="K438" s="232"/>
      <c r="L438" s="237"/>
      <c r="M438" s="238"/>
      <c r="N438" s="239"/>
      <c r="O438" s="239"/>
      <c r="P438" s="239"/>
      <c r="Q438" s="239"/>
      <c r="R438" s="239"/>
      <c r="S438" s="239"/>
      <c r="T438" s="240"/>
      <c r="U438" s="14"/>
      <c r="V438" s="14"/>
      <c r="W438" s="14"/>
      <c r="X438" s="14"/>
      <c r="Y438" s="14"/>
      <c r="Z438" s="14"/>
      <c r="AA438" s="14"/>
      <c r="AB438" s="14"/>
      <c r="AC438" s="14"/>
      <c r="AD438" s="14"/>
      <c r="AE438" s="14"/>
      <c r="AT438" s="241" t="s">
        <v>142</v>
      </c>
      <c r="AU438" s="241" t="s">
        <v>153</v>
      </c>
      <c r="AV438" s="14" t="s">
        <v>138</v>
      </c>
      <c r="AW438" s="14" t="s">
        <v>35</v>
      </c>
      <c r="AX438" s="14" t="s">
        <v>73</v>
      </c>
      <c r="AY438" s="241" t="s">
        <v>131</v>
      </c>
    </row>
    <row r="439" s="15" customFormat="1">
      <c r="A439" s="15"/>
      <c r="B439" s="242"/>
      <c r="C439" s="243"/>
      <c r="D439" s="216" t="s">
        <v>142</v>
      </c>
      <c r="E439" s="244" t="s">
        <v>19</v>
      </c>
      <c r="F439" s="245" t="s">
        <v>148</v>
      </c>
      <c r="G439" s="243"/>
      <c r="H439" s="246">
        <v>15.156000000000001</v>
      </c>
      <c r="I439" s="247"/>
      <c r="J439" s="243"/>
      <c r="K439" s="243"/>
      <c r="L439" s="248"/>
      <c r="M439" s="249"/>
      <c r="N439" s="250"/>
      <c r="O439" s="250"/>
      <c r="P439" s="250"/>
      <c r="Q439" s="250"/>
      <c r="R439" s="250"/>
      <c r="S439" s="250"/>
      <c r="T439" s="251"/>
      <c r="U439" s="15"/>
      <c r="V439" s="15"/>
      <c r="W439" s="15"/>
      <c r="X439" s="15"/>
      <c r="Y439" s="15"/>
      <c r="Z439" s="15"/>
      <c r="AA439" s="15"/>
      <c r="AB439" s="15"/>
      <c r="AC439" s="15"/>
      <c r="AD439" s="15"/>
      <c r="AE439" s="15"/>
      <c r="AT439" s="252" t="s">
        <v>142</v>
      </c>
      <c r="AU439" s="252" t="s">
        <v>153</v>
      </c>
      <c r="AV439" s="15" t="s">
        <v>137</v>
      </c>
      <c r="AW439" s="15" t="s">
        <v>35</v>
      </c>
      <c r="AX439" s="15" t="s">
        <v>81</v>
      </c>
      <c r="AY439" s="252" t="s">
        <v>131</v>
      </c>
    </row>
    <row r="440" s="2" customFormat="1" ht="21.75" customHeight="1">
      <c r="A440" s="39"/>
      <c r="B440" s="40"/>
      <c r="C440" s="202" t="s">
        <v>602</v>
      </c>
      <c r="D440" s="202" t="s">
        <v>133</v>
      </c>
      <c r="E440" s="203" t="s">
        <v>603</v>
      </c>
      <c r="F440" s="204" t="s">
        <v>604</v>
      </c>
      <c r="G440" s="205" t="s">
        <v>136</v>
      </c>
      <c r="H440" s="206">
        <v>13.140000000000001</v>
      </c>
      <c r="I440" s="207"/>
      <c r="J440" s="208">
        <f>ROUND(I440*H440,2)</f>
        <v>0</v>
      </c>
      <c r="K440" s="209"/>
      <c r="L440" s="45"/>
      <c r="M440" s="210" t="s">
        <v>19</v>
      </c>
      <c r="N440" s="211" t="s">
        <v>45</v>
      </c>
      <c r="O440" s="85"/>
      <c r="P440" s="212">
        <f>O440*H440</f>
        <v>0</v>
      </c>
      <c r="Q440" s="212">
        <v>0</v>
      </c>
      <c r="R440" s="212">
        <f>Q440*H440</f>
        <v>0</v>
      </c>
      <c r="S440" s="212">
        <v>0.062</v>
      </c>
      <c r="T440" s="213">
        <f>S440*H440</f>
        <v>0.81468000000000007</v>
      </c>
      <c r="U440" s="39"/>
      <c r="V440" s="39"/>
      <c r="W440" s="39"/>
      <c r="X440" s="39"/>
      <c r="Y440" s="39"/>
      <c r="Z440" s="39"/>
      <c r="AA440" s="39"/>
      <c r="AB440" s="39"/>
      <c r="AC440" s="39"/>
      <c r="AD440" s="39"/>
      <c r="AE440" s="39"/>
      <c r="AR440" s="214" t="s">
        <v>137</v>
      </c>
      <c r="AT440" s="214" t="s">
        <v>133</v>
      </c>
      <c r="AU440" s="214" t="s">
        <v>153</v>
      </c>
      <c r="AY440" s="18" t="s">
        <v>131</v>
      </c>
      <c r="BE440" s="215">
        <f>IF(N440="základní",J440,0)</f>
        <v>0</v>
      </c>
      <c r="BF440" s="215">
        <f>IF(N440="snížená",J440,0)</f>
        <v>0</v>
      </c>
      <c r="BG440" s="215">
        <f>IF(N440="zákl. přenesená",J440,0)</f>
        <v>0</v>
      </c>
      <c r="BH440" s="215">
        <f>IF(N440="sníž. přenesená",J440,0)</f>
        <v>0</v>
      </c>
      <c r="BI440" s="215">
        <f>IF(N440="nulová",J440,0)</f>
        <v>0</v>
      </c>
      <c r="BJ440" s="18" t="s">
        <v>138</v>
      </c>
      <c r="BK440" s="215">
        <f>ROUND(I440*H440,2)</f>
        <v>0</v>
      </c>
      <c r="BL440" s="18" t="s">
        <v>137</v>
      </c>
      <c r="BM440" s="214" t="s">
        <v>605</v>
      </c>
    </row>
    <row r="441" s="2" customFormat="1">
      <c r="A441" s="39"/>
      <c r="B441" s="40"/>
      <c r="C441" s="41"/>
      <c r="D441" s="216" t="s">
        <v>140</v>
      </c>
      <c r="E441" s="41"/>
      <c r="F441" s="217" t="s">
        <v>600</v>
      </c>
      <c r="G441" s="41"/>
      <c r="H441" s="41"/>
      <c r="I441" s="218"/>
      <c r="J441" s="41"/>
      <c r="K441" s="41"/>
      <c r="L441" s="45"/>
      <c r="M441" s="219"/>
      <c r="N441" s="220"/>
      <c r="O441" s="85"/>
      <c r="P441" s="85"/>
      <c r="Q441" s="85"/>
      <c r="R441" s="85"/>
      <c r="S441" s="85"/>
      <c r="T441" s="86"/>
      <c r="U441" s="39"/>
      <c r="V441" s="39"/>
      <c r="W441" s="39"/>
      <c r="X441" s="39"/>
      <c r="Y441" s="39"/>
      <c r="Z441" s="39"/>
      <c r="AA441" s="39"/>
      <c r="AB441" s="39"/>
      <c r="AC441" s="39"/>
      <c r="AD441" s="39"/>
      <c r="AE441" s="39"/>
      <c r="AT441" s="18" t="s">
        <v>140</v>
      </c>
      <c r="AU441" s="18" t="s">
        <v>153</v>
      </c>
    </row>
    <row r="442" s="13" customFormat="1">
      <c r="A442" s="13"/>
      <c r="B442" s="221"/>
      <c r="C442" s="222"/>
      <c r="D442" s="216" t="s">
        <v>142</v>
      </c>
      <c r="E442" s="223" t="s">
        <v>19</v>
      </c>
      <c r="F442" s="224" t="s">
        <v>322</v>
      </c>
      <c r="G442" s="222"/>
      <c r="H442" s="223" t="s">
        <v>19</v>
      </c>
      <c r="I442" s="225"/>
      <c r="J442" s="222"/>
      <c r="K442" s="222"/>
      <c r="L442" s="226"/>
      <c r="M442" s="227"/>
      <c r="N442" s="228"/>
      <c r="O442" s="228"/>
      <c r="P442" s="228"/>
      <c r="Q442" s="228"/>
      <c r="R442" s="228"/>
      <c r="S442" s="228"/>
      <c r="T442" s="229"/>
      <c r="U442" s="13"/>
      <c r="V442" s="13"/>
      <c r="W442" s="13"/>
      <c r="X442" s="13"/>
      <c r="Y442" s="13"/>
      <c r="Z442" s="13"/>
      <c r="AA442" s="13"/>
      <c r="AB442" s="13"/>
      <c r="AC442" s="13"/>
      <c r="AD442" s="13"/>
      <c r="AE442" s="13"/>
      <c r="AT442" s="230" t="s">
        <v>142</v>
      </c>
      <c r="AU442" s="230" t="s">
        <v>153</v>
      </c>
      <c r="AV442" s="13" t="s">
        <v>81</v>
      </c>
      <c r="AW442" s="13" t="s">
        <v>35</v>
      </c>
      <c r="AX442" s="13" t="s">
        <v>73</v>
      </c>
      <c r="AY442" s="230" t="s">
        <v>131</v>
      </c>
    </row>
    <row r="443" s="14" customFormat="1">
      <c r="A443" s="14"/>
      <c r="B443" s="231"/>
      <c r="C443" s="232"/>
      <c r="D443" s="216" t="s">
        <v>142</v>
      </c>
      <c r="E443" s="233" t="s">
        <v>19</v>
      </c>
      <c r="F443" s="234" t="s">
        <v>606</v>
      </c>
      <c r="G443" s="232"/>
      <c r="H443" s="235">
        <v>4.8600000000000003</v>
      </c>
      <c r="I443" s="236"/>
      <c r="J443" s="232"/>
      <c r="K443" s="232"/>
      <c r="L443" s="237"/>
      <c r="M443" s="238"/>
      <c r="N443" s="239"/>
      <c r="O443" s="239"/>
      <c r="P443" s="239"/>
      <c r="Q443" s="239"/>
      <c r="R443" s="239"/>
      <c r="S443" s="239"/>
      <c r="T443" s="240"/>
      <c r="U443" s="14"/>
      <c r="V443" s="14"/>
      <c r="W443" s="14"/>
      <c r="X443" s="14"/>
      <c r="Y443" s="14"/>
      <c r="Z443" s="14"/>
      <c r="AA443" s="14"/>
      <c r="AB443" s="14"/>
      <c r="AC443" s="14"/>
      <c r="AD443" s="14"/>
      <c r="AE443" s="14"/>
      <c r="AT443" s="241" t="s">
        <v>142</v>
      </c>
      <c r="AU443" s="241" t="s">
        <v>153</v>
      </c>
      <c r="AV443" s="14" t="s">
        <v>138</v>
      </c>
      <c r="AW443" s="14" t="s">
        <v>35</v>
      </c>
      <c r="AX443" s="14" t="s">
        <v>73</v>
      </c>
      <c r="AY443" s="241" t="s">
        <v>131</v>
      </c>
    </row>
    <row r="444" s="13" customFormat="1">
      <c r="A444" s="13"/>
      <c r="B444" s="221"/>
      <c r="C444" s="222"/>
      <c r="D444" s="216" t="s">
        <v>142</v>
      </c>
      <c r="E444" s="223" t="s">
        <v>19</v>
      </c>
      <c r="F444" s="224" t="s">
        <v>607</v>
      </c>
      <c r="G444" s="222"/>
      <c r="H444" s="223" t="s">
        <v>19</v>
      </c>
      <c r="I444" s="225"/>
      <c r="J444" s="222"/>
      <c r="K444" s="222"/>
      <c r="L444" s="226"/>
      <c r="M444" s="227"/>
      <c r="N444" s="228"/>
      <c r="O444" s="228"/>
      <c r="P444" s="228"/>
      <c r="Q444" s="228"/>
      <c r="R444" s="228"/>
      <c r="S444" s="228"/>
      <c r="T444" s="229"/>
      <c r="U444" s="13"/>
      <c r="V444" s="13"/>
      <c r="W444" s="13"/>
      <c r="X444" s="13"/>
      <c r="Y444" s="13"/>
      <c r="Z444" s="13"/>
      <c r="AA444" s="13"/>
      <c r="AB444" s="13"/>
      <c r="AC444" s="13"/>
      <c r="AD444" s="13"/>
      <c r="AE444" s="13"/>
      <c r="AT444" s="230" t="s">
        <v>142</v>
      </c>
      <c r="AU444" s="230" t="s">
        <v>153</v>
      </c>
      <c r="AV444" s="13" t="s">
        <v>81</v>
      </c>
      <c r="AW444" s="13" t="s">
        <v>35</v>
      </c>
      <c r="AX444" s="13" t="s">
        <v>73</v>
      </c>
      <c r="AY444" s="230" t="s">
        <v>131</v>
      </c>
    </row>
    <row r="445" s="14" customFormat="1">
      <c r="A445" s="14"/>
      <c r="B445" s="231"/>
      <c r="C445" s="232"/>
      <c r="D445" s="216" t="s">
        <v>142</v>
      </c>
      <c r="E445" s="233" t="s">
        <v>19</v>
      </c>
      <c r="F445" s="234" t="s">
        <v>499</v>
      </c>
      <c r="G445" s="232"/>
      <c r="H445" s="235">
        <v>8.2799999999999994</v>
      </c>
      <c r="I445" s="236"/>
      <c r="J445" s="232"/>
      <c r="K445" s="232"/>
      <c r="L445" s="237"/>
      <c r="M445" s="238"/>
      <c r="N445" s="239"/>
      <c r="O445" s="239"/>
      <c r="P445" s="239"/>
      <c r="Q445" s="239"/>
      <c r="R445" s="239"/>
      <c r="S445" s="239"/>
      <c r="T445" s="240"/>
      <c r="U445" s="14"/>
      <c r="V445" s="14"/>
      <c r="W445" s="14"/>
      <c r="X445" s="14"/>
      <c r="Y445" s="14"/>
      <c r="Z445" s="14"/>
      <c r="AA445" s="14"/>
      <c r="AB445" s="14"/>
      <c r="AC445" s="14"/>
      <c r="AD445" s="14"/>
      <c r="AE445" s="14"/>
      <c r="AT445" s="241" t="s">
        <v>142</v>
      </c>
      <c r="AU445" s="241" t="s">
        <v>153</v>
      </c>
      <c r="AV445" s="14" t="s">
        <v>138</v>
      </c>
      <c r="AW445" s="14" t="s">
        <v>35</v>
      </c>
      <c r="AX445" s="14" t="s">
        <v>73</v>
      </c>
      <c r="AY445" s="241" t="s">
        <v>131</v>
      </c>
    </row>
    <row r="446" s="15" customFormat="1">
      <c r="A446" s="15"/>
      <c r="B446" s="242"/>
      <c r="C446" s="243"/>
      <c r="D446" s="216" t="s">
        <v>142</v>
      </c>
      <c r="E446" s="244" t="s">
        <v>19</v>
      </c>
      <c r="F446" s="245" t="s">
        <v>148</v>
      </c>
      <c r="G446" s="243"/>
      <c r="H446" s="246">
        <v>13.140000000000001</v>
      </c>
      <c r="I446" s="247"/>
      <c r="J446" s="243"/>
      <c r="K446" s="243"/>
      <c r="L446" s="248"/>
      <c r="M446" s="249"/>
      <c r="N446" s="250"/>
      <c r="O446" s="250"/>
      <c r="P446" s="250"/>
      <c r="Q446" s="250"/>
      <c r="R446" s="250"/>
      <c r="S446" s="250"/>
      <c r="T446" s="251"/>
      <c r="U446" s="15"/>
      <c r="V446" s="15"/>
      <c r="W446" s="15"/>
      <c r="X446" s="15"/>
      <c r="Y446" s="15"/>
      <c r="Z446" s="15"/>
      <c r="AA446" s="15"/>
      <c r="AB446" s="15"/>
      <c r="AC446" s="15"/>
      <c r="AD446" s="15"/>
      <c r="AE446" s="15"/>
      <c r="AT446" s="252" t="s">
        <v>142</v>
      </c>
      <c r="AU446" s="252" t="s">
        <v>153</v>
      </c>
      <c r="AV446" s="15" t="s">
        <v>137</v>
      </c>
      <c r="AW446" s="15" t="s">
        <v>35</v>
      </c>
      <c r="AX446" s="15" t="s">
        <v>81</v>
      </c>
      <c r="AY446" s="252" t="s">
        <v>131</v>
      </c>
    </row>
    <row r="447" s="2" customFormat="1" ht="21.75" customHeight="1">
      <c r="A447" s="39"/>
      <c r="B447" s="40"/>
      <c r="C447" s="202" t="s">
        <v>608</v>
      </c>
      <c r="D447" s="202" t="s">
        <v>133</v>
      </c>
      <c r="E447" s="203" t="s">
        <v>609</v>
      </c>
      <c r="F447" s="204" t="s">
        <v>610</v>
      </c>
      <c r="G447" s="205" t="s">
        <v>136</v>
      </c>
      <c r="H447" s="206">
        <v>18.27</v>
      </c>
      <c r="I447" s="207"/>
      <c r="J447" s="208">
        <f>ROUND(I447*H447,2)</f>
        <v>0</v>
      </c>
      <c r="K447" s="209"/>
      <c r="L447" s="45"/>
      <c r="M447" s="210" t="s">
        <v>19</v>
      </c>
      <c r="N447" s="211" t="s">
        <v>45</v>
      </c>
      <c r="O447" s="85"/>
      <c r="P447" s="212">
        <f>O447*H447</f>
        <v>0</v>
      </c>
      <c r="Q447" s="212">
        <v>0</v>
      </c>
      <c r="R447" s="212">
        <f>Q447*H447</f>
        <v>0</v>
      </c>
      <c r="S447" s="212">
        <v>0.053999999999999999</v>
      </c>
      <c r="T447" s="213">
        <f>S447*H447</f>
        <v>0.98658000000000001</v>
      </c>
      <c r="U447" s="39"/>
      <c r="V447" s="39"/>
      <c r="W447" s="39"/>
      <c r="X447" s="39"/>
      <c r="Y447" s="39"/>
      <c r="Z447" s="39"/>
      <c r="AA447" s="39"/>
      <c r="AB447" s="39"/>
      <c r="AC447" s="39"/>
      <c r="AD447" s="39"/>
      <c r="AE447" s="39"/>
      <c r="AR447" s="214" t="s">
        <v>137</v>
      </c>
      <c r="AT447" s="214" t="s">
        <v>133</v>
      </c>
      <c r="AU447" s="214" t="s">
        <v>153</v>
      </c>
      <c r="AY447" s="18" t="s">
        <v>131</v>
      </c>
      <c r="BE447" s="215">
        <f>IF(N447="základní",J447,0)</f>
        <v>0</v>
      </c>
      <c r="BF447" s="215">
        <f>IF(N447="snížená",J447,0)</f>
        <v>0</v>
      </c>
      <c r="BG447" s="215">
        <f>IF(N447="zákl. přenesená",J447,0)</f>
        <v>0</v>
      </c>
      <c r="BH447" s="215">
        <f>IF(N447="sníž. přenesená",J447,0)</f>
        <v>0</v>
      </c>
      <c r="BI447" s="215">
        <f>IF(N447="nulová",J447,0)</f>
        <v>0</v>
      </c>
      <c r="BJ447" s="18" t="s">
        <v>138</v>
      </c>
      <c r="BK447" s="215">
        <f>ROUND(I447*H447,2)</f>
        <v>0</v>
      </c>
      <c r="BL447" s="18" t="s">
        <v>137</v>
      </c>
      <c r="BM447" s="214" t="s">
        <v>611</v>
      </c>
    </row>
    <row r="448" s="2" customFormat="1">
      <c r="A448" s="39"/>
      <c r="B448" s="40"/>
      <c r="C448" s="41"/>
      <c r="D448" s="216" t="s">
        <v>140</v>
      </c>
      <c r="E448" s="41"/>
      <c r="F448" s="217" t="s">
        <v>600</v>
      </c>
      <c r="G448" s="41"/>
      <c r="H448" s="41"/>
      <c r="I448" s="218"/>
      <c r="J448" s="41"/>
      <c r="K448" s="41"/>
      <c r="L448" s="45"/>
      <c r="M448" s="219"/>
      <c r="N448" s="220"/>
      <c r="O448" s="85"/>
      <c r="P448" s="85"/>
      <c r="Q448" s="85"/>
      <c r="R448" s="85"/>
      <c r="S448" s="85"/>
      <c r="T448" s="86"/>
      <c r="U448" s="39"/>
      <c r="V448" s="39"/>
      <c r="W448" s="39"/>
      <c r="X448" s="39"/>
      <c r="Y448" s="39"/>
      <c r="Z448" s="39"/>
      <c r="AA448" s="39"/>
      <c r="AB448" s="39"/>
      <c r="AC448" s="39"/>
      <c r="AD448" s="39"/>
      <c r="AE448" s="39"/>
      <c r="AT448" s="18" t="s">
        <v>140</v>
      </c>
      <c r="AU448" s="18" t="s">
        <v>153</v>
      </c>
    </row>
    <row r="449" s="13" customFormat="1">
      <c r="A449" s="13"/>
      <c r="B449" s="221"/>
      <c r="C449" s="222"/>
      <c r="D449" s="216" t="s">
        <v>142</v>
      </c>
      <c r="E449" s="223" t="s">
        <v>19</v>
      </c>
      <c r="F449" s="224" t="s">
        <v>322</v>
      </c>
      <c r="G449" s="222"/>
      <c r="H449" s="223" t="s">
        <v>19</v>
      </c>
      <c r="I449" s="225"/>
      <c r="J449" s="222"/>
      <c r="K449" s="222"/>
      <c r="L449" s="226"/>
      <c r="M449" s="227"/>
      <c r="N449" s="228"/>
      <c r="O449" s="228"/>
      <c r="P449" s="228"/>
      <c r="Q449" s="228"/>
      <c r="R449" s="228"/>
      <c r="S449" s="228"/>
      <c r="T449" s="229"/>
      <c r="U449" s="13"/>
      <c r="V449" s="13"/>
      <c r="W449" s="13"/>
      <c r="X449" s="13"/>
      <c r="Y449" s="13"/>
      <c r="Z449" s="13"/>
      <c r="AA449" s="13"/>
      <c r="AB449" s="13"/>
      <c r="AC449" s="13"/>
      <c r="AD449" s="13"/>
      <c r="AE449" s="13"/>
      <c r="AT449" s="230" t="s">
        <v>142</v>
      </c>
      <c r="AU449" s="230" t="s">
        <v>153</v>
      </c>
      <c r="AV449" s="13" t="s">
        <v>81</v>
      </c>
      <c r="AW449" s="13" t="s">
        <v>35</v>
      </c>
      <c r="AX449" s="13" t="s">
        <v>73</v>
      </c>
      <c r="AY449" s="230" t="s">
        <v>131</v>
      </c>
    </row>
    <row r="450" s="14" customFormat="1">
      <c r="A450" s="14"/>
      <c r="B450" s="231"/>
      <c r="C450" s="232"/>
      <c r="D450" s="216" t="s">
        <v>142</v>
      </c>
      <c r="E450" s="233" t="s">
        <v>19</v>
      </c>
      <c r="F450" s="234" t="s">
        <v>612</v>
      </c>
      <c r="G450" s="232"/>
      <c r="H450" s="235">
        <v>18.27</v>
      </c>
      <c r="I450" s="236"/>
      <c r="J450" s="232"/>
      <c r="K450" s="232"/>
      <c r="L450" s="237"/>
      <c r="M450" s="238"/>
      <c r="N450" s="239"/>
      <c r="O450" s="239"/>
      <c r="P450" s="239"/>
      <c r="Q450" s="239"/>
      <c r="R450" s="239"/>
      <c r="S450" s="239"/>
      <c r="T450" s="240"/>
      <c r="U450" s="14"/>
      <c r="V450" s="14"/>
      <c r="W450" s="14"/>
      <c r="X450" s="14"/>
      <c r="Y450" s="14"/>
      <c r="Z450" s="14"/>
      <c r="AA450" s="14"/>
      <c r="AB450" s="14"/>
      <c r="AC450" s="14"/>
      <c r="AD450" s="14"/>
      <c r="AE450" s="14"/>
      <c r="AT450" s="241" t="s">
        <v>142</v>
      </c>
      <c r="AU450" s="241" t="s">
        <v>153</v>
      </c>
      <c r="AV450" s="14" t="s">
        <v>138</v>
      </c>
      <c r="AW450" s="14" t="s">
        <v>35</v>
      </c>
      <c r="AX450" s="14" t="s">
        <v>81</v>
      </c>
      <c r="AY450" s="241" t="s">
        <v>131</v>
      </c>
    </row>
    <row r="451" s="2" customFormat="1" ht="21.75" customHeight="1">
      <c r="A451" s="39"/>
      <c r="B451" s="40"/>
      <c r="C451" s="202" t="s">
        <v>613</v>
      </c>
      <c r="D451" s="202" t="s">
        <v>133</v>
      </c>
      <c r="E451" s="203" t="s">
        <v>614</v>
      </c>
      <c r="F451" s="204" t="s">
        <v>615</v>
      </c>
      <c r="G451" s="205" t="s">
        <v>136</v>
      </c>
      <c r="H451" s="206">
        <v>7.9900000000000002</v>
      </c>
      <c r="I451" s="207"/>
      <c r="J451" s="208">
        <f>ROUND(I451*H451,2)</f>
        <v>0</v>
      </c>
      <c r="K451" s="209"/>
      <c r="L451" s="45"/>
      <c r="M451" s="210" t="s">
        <v>19</v>
      </c>
      <c r="N451" s="211" t="s">
        <v>45</v>
      </c>
      <c r="O451" s="85"/>
      <c r="P451" s="212">
        <f>O451*H451</f>
        <v>0</v>
      </c>
      <c r="Q451" s="212">
        <v>0</v>
      </c>
      <c r="R451" s="212">
        <f>Q451*H451</f>
        <v>0</v>
      </c>
      <c r="S451" s="212">
        <v>0.067000000000000004</v>
      </c>
      <c r="T451" s="213">
        <f>S451*H451</f>
        <v>0.53533000000000008</v>
      </c>
      <c r="U451" s="39"/>
      <c r="V451" s="39"/>
      <c r="W451" s="39"/>
      <c r="X451" s="39"/>
      <c r="Y451" s="39"/>
      <c r="Z451" s="39"/>
      <c r="AA451" s="39"/>
      <c r="AB451" s="39"/>
      <c r="AC451" s="39"/>
      <c r="AD451" s="39"/>
      <c r="AE451" s="39"/>
      <c r="AR451" s="214" t="s">
        <v>137</v>
      </c>
      <c r="AT451" s="214" t="s">
        <v>133</v>
      </c>
      <c r="AU451" s="214" t="s">
        <v>153</v>
      </c>
      <c r="AY451" s="18" t="s">
        <v>131</v>
      </c>
      <c r="BE451" s="215">
        <f>IF(N451="základní",J451,0)</f>
        <v>0</v>
      </c>
      <c r="BF451" s="215">
        <f>IF(N451="snížená",J451,0)</f>
        <v>0</v>
      </c>
      <c r="BG451" s="215">
        <f>IF(N451="zákl. přenesená",J451,0)</f>
        <v>0</v>
      </c>
      <c r="BH451" s="215">
        <f>IF(N451="sníž. přenesená",J451,0)</f>
        <v>0</v>
      </c>
      <c r="BI451" s="215">
        <f>IF(N451="nulová",J451,0)</f>
        <v>0</v>
      </c>
      <c r="BJ451" s="18" t="s">
        <v>138</v>
      </c>
      <c r="BK451" s="215">
        <f>ROUND(I451*H451,2)</f>
        <v>0</v>
      </c>
      <c r="BL451" s="18" t="s">
        <v>137</v>
      </c>
      <c r="BM451" s="214" t="s">
        <v>616</v>
      </c>
    </row>
    <row r="452" s="2" customFormat="1">
      <c r="A452" s="39"/>
      <c r="B452" s="40"/>
      <c r="C452" s="41"/>
      <c r="D452" s="216" t="s">
        <v>140</v>
      </c>
      <c r="E452" s="41"/>
      <c r="F452" s="217" t="s">
        <v>600</v>
      </c>
      <c r="G452" s="41"/>
      <c r="H452" s="41"/>
      <c r="I452" s="218"/>
      <c r="J452" s="41"/>
      <c r="K452" s="41"/>
      <c r="L452" s="45"/>
      <c r="M452" s="219"/>
      <c r="N452" s="220"/>
      <c r="O452" s="85"/>
      <c r="P452" s="85"/>
      <c r="Q452" s="85"/>
      <c r="R452" s="85"/>
      <c r="S452" s="85"/>
      <c r="T452" s="86"/>
      <c r="U452" s="39"/>
      <c r="V452" s="39"/>
      <c r="W452" s="39"/>
      <c r="X452" s="39"/>
      <c r="Y452" s="39"/>
      <c r="Z452" s="39"/>
      <c r="AA452" s="39"/>
      <c r="AB452" s="39"/>
      <c r="AC452" s="39"/>
      <c r="AD452" s="39"/>
      <c r="AE452" s="39"/>
      <c r="AT452" s="18" t="s">
        <v>140</v>
      </c>
      <c r="AU452" s="18" t="s">
        <v>153</v>
      </c>
    </row>
    <row r="453" s="14" customFormat="1">
      <c r="A453" s="14"/>
      <c r="B453" s="231"/>
      <c r="C453" s="232"/>
      <c r="D453" s="216" t="s">
        <v>142</v>
      </c>
      <c r="E453" s="233" t="s">
        <v>19</v>
      </c>
      <c r="F453" s="234" t="s">
        <v>617</v>
      </c>
      <c r="G453" s="232"/>
      <c r="H453" s="235">
        <v>5.9400000000000004</v>
      </c>
      <c r="I453" s="236"/>
      <c r="J453" s="232"/>
      <c r="K453" s="232"/>
      <c r="L453" s="237"/>
      <c r="M453" s="238"/>
      <c r="N453" s="239"/>
      <c r="O453" s="239"/>
      <c r="P453" s="239"/>
      <c r="Q453" s="239"/>
      <c r="R453" s="239"/>
      <c r="S453" s="239"/>
      <c r="T453" s="240"/>
      <c r="U453" s="14"/>
      <c r="V453" s="14"/>
      <c r="W453" s="14"/>
      <c r="X453" s="14"/>
      <c r="Y453" s="14"/>
      <c r="Z453" s="14"/>
      <c r="AA453" s="14"/>
      <c r="AB453" s="14"/>
      <c r="AC453" s="14"/>
      <c r="AD453" s="14"/>
      <c r="AE453" s="14"/>
      <c r="AT453" s="241" t="s">
        <v>142</v>
      </c>
      <c r="AU453" s="241" t="s">
        <v>153</v>
      </c>
      <c r="AV453" s="14" t="s">
        <v>138</v>
      </c>
      <c r="AW453" s="14" t="s">
        <v>35</v>
      </c>
      <c r="AX453" s="14" t="s">
        <v>73</v>
      </c>
      <c r="AY453" s="241" t="s">
        <v>131</v>
      </c>
    </row>
    <row r="454" s="14" customFormat="1">
      <c r="A454" s="14"/>
      <c r="B454" s="231"/>
      <c r="C454" s="232"/>
      <c r="D454" s="216" t="s">
        <v>142</v>
      </c>
      <c r="E454" s="233" t="s">
        <v>19</v>
      </c>
      <c r="F454" s="234" t="s">
        <v>618</v>
      </c>
      <c r="G454" s="232"/>
      <c r="H454" s="235">
        <v>2.0499999999999998</v>
      </c>
      <c r="I454" s="236"/>
      <c r="J454" s="232"/>
      <c r="K454" s="232"/>
      <c r="L454" s="237"/>
      <c r="M454" s="238"/>
      <c r="N454" s="239"/>
      <c r="O454" s="239"/>
      <c r="P454" s="239"/>
      <c r="Q454" s="239"/>
      <c r="R454" s="239"/>
      <c r="S454" s="239"/>
      <c r="T454" s="240"/>
      <c r="U454" s="14"/>
      <c r="V454" s="14"/>
      <c r="W454" s="14"/>
      <c r="X454" s="14"/>
      <c r="Y454" s="14"/>
      <c r="Z454" s="14"/>
      <c r="AA454" s="14"/>
      <c r="AB454" s="14"/>
      <c r="AC454" s="14"/>
      <c r="AD454" s="14"/>
      <c r="AE454" s="14"/>
      <c r="AT454" s="241" t="s">
        <v>142</v>
      </c>
      <c r="AU454" s="241" t="s">
        <v>153</v>
      </c>
      <c r="AV454" s="14" t="s">
        <v>138</v>
      </c>
      <c r="AW454" s="14" t="s">
        <v>35</v>
      </c>
      <c r="AX454" s="14" t="s">
        <v>73</v>
      </c>
      <c r="AY454" s="241" t="s">
        <v>131</v>
      </c>
    </row>
    <row r="455" s="15" customFormat="1">
      <c r="A455" s="15"/>
      <c r="B455" s="242"/>
      <c r="C455" s="243"/>
      <c r="D455" s="216" t="s">
        <v>142</v>
      </c>
      <c r="E455" s="244" t="s">
        <v>19</v>
      </c>
      <c r="F455" s="245" t="s">
        <v>148</v>
      </c>
      <c r="G455" s="243"/>
      <c r="H455" s="246">
        <v>7.9900000000000002</v>
      </c>
      <c r="I455" s="247"/>
      <c r="J455" s="243"/>
      <c r="K455" s="243"/>
      <c r="L455" s="248"/>
      <c r="M455" s="249"/>
      <c r="N455" s="250"/>
      <c r="O455" s="250"/>
      <c r="P455" s="250"/>
      <c r="Q455" s="250"/>
      <c r="R455" s="250"/>
      <c r="S455" s="250"/>
      <c r="T455" s="251"/>
      <c r="U455" s="15"/>
      <c r="V455" s="15"/>
      <c r="W455" s="15"/>
      <c r="X455" s="15"/>
      <c r="Y455" s="15"/>
      <c r="Z455" s="15"/>
      <c r="AA455" s="15"/>
      <c r="AB455" s="15"/>
      <c r="AC455" s="15"/>
      <c r="AD455" s="15"/>
      <c r="AE455" s="15"/>
      <c r="AT455" s="252" t="s">
        <v>142</v>
      </c>
      <c r="AU455" s="252" t="s">
        <v>153</v>
      </c>
      <c r="AV455" s="15" t="s">
        <v>137</v>
      </c>
      <c r="AW455" s="15" t="s">
        <v>35</v>
      </c>
      <c r="AX455" s="15" t="s">
        <v>81</v>
      </c>
      <c r="AY455" s="252" t="s">
        <v>131</v>
      </c>
    </row>
    <row r="456" s="12" customFormat="1" ht="22.8" customHeight="1">
      <c r="A456" s="12"/>
      <c r="B456" s="186"/>
      <c r="C456" s="187"/>
      <c r="D456" s="188" t="s">
        <v>72</v>
      </c>
      <c r="E456" s="200" t="s">
        <v>619</v>
      </c>
      <c r="F456" s="200" t="s">
        <v>620</v>
      </c>
      <c r="G456" s="187"/>
      <c r="H456" s="187"/>
      <c r="I456" s="190"/>
      <c r="J456" s="201">
        <f>BK456</f>
        <v>0</v>
      </c>
      <c r="K456" s="187"/>
      <c r="L456" s="192"/>
      <c r="M456" s="193"/>
      <c r="N456" s="194"/>
      <c r="O456" s="194"/>
      <c r="P456" s="195">
        <f>SUM(P457:P458)</f>
        <v>0</v>
      </c>
      <c r="Q456" s="194"/>
      <c r="R456" s="195">
        <f>SUM(R457:R458)</f>
        <v>0</v>
      </c>
      <c r="S456" s="194"/>
      <c r="T456" s="196">
        <f>SUM(T457:T458)</f>
        <v>0</v>
      </c>
      <c r="U456" s="12"/>
      <c r="V456" s="12"/>
      <c r="W456" s="12"/>
      <c r="X456" s="12"/>
      <c r="Y456" s="12"/>
      <c r="Z456" s="12"/>
      <c r="AA456" s="12"/>
      <c r="AB456" s="12"/>
      <c r="AC456" s="12"/>
      <c r="AD456" s="12"/>
      <c r="AE456" s="12"/>
      <c r="AR456" s="197" t="s">
        <v>81</v>
      </c>
      <c r="AT456" s="198" t="s">
        <v>72</v>
      </c>
      <c r="AU456" s="198" t="s">
        <v>81</v>
      </c>
      <c r="AY456" s="197" t="s">
        <v>131</v>
      </c>
      <c r="BK456" s="199">
        <f>SUM(BK457:BK458)</f>
        <v>0</v>
      </c>
    </row>
    <row r="457" s="2" customFormat="1" ht="33" customHeight="1">
      <c r="A457" s="39"/>
      <c r="B457" s="40"/>
      <c r="C457" s="202" t="s">
        <v>621</v>
      </c>
      <c r="D457" s="202" t="s">
        <v>133</v>
      </c>
      <c r="E457" s="203" t="s">
        <v>622</v>
      </c>
      <c r="F457" s="204" t="s">
        <v>623</v>
      </c>
      <c r="G457" s="205" t="s">
        <v>169</v>
      </c>
      <c r="H457" s="206">
        <v>78.393000000000001</v>
      </c>
      <c r="I457" s="207"/>
      <c r="J457" s="208">
        <f>ROUND(I457*H457,2)</f>
        <v>0</v>
      </c>
      <c r="K457" s="209"/>
      <c r="L457" s="45"/>
      <c r="M457" s="210" t="s">
        <v>19</v>
      </c>
      <c r="N457" s="211" t="s">
        <v>45</v>
      </c>
      <c r="O457" s="85"/>
      <c r="P457" s="212">
        <f>O457*H457</f>
        <v>0</v>
      </c>
      <c r="Q457" s="212">
        <v>0</v>
      </c>
      <c r="R457" s="212">
        <f>Q457*H457</f>
        <v>0</v>
      </c>
      <c r="S457" s="212">
        <v>0</v>
      </c>
      <c r="T457" s="213">
        <f>S457*H457</f>
        <v>0</v>
      </c>
      <c r="U457" s="39"/>
      <c r="V457" s="39"/>
      <c r="W457" s="39"/>
      <c r="X457" s="39"/>
      <c r="Y457" s="39"/>
      <c r="Z457" s="39"/>
      <c r="AA457" s="39"/>
      <c r="AB457" s="39"/>
      <c r="AC457" s="39"/>
      <c r="AD457" s="39"/>
      <c r="AE457" s="39"/>
      <c r="AR457" s="214" t="s">
        <v>137</v>
      </c>
      <c r="AT457" s="214" t="s">
        <v>133</v>
      </c>
      <c r="AU457" s="214" t="s">
        <v>138</v>
      </c>
      <c r="AY457" s="18" t="s">
        <v>131</v>
      </c>
      <c r="BE457" s="215">
        <f>IF(N457="základní",J457,0)</f>
        <v>0</v>
      </c>
      <c r="BF457" s="215">
        <f>IF(N457="snížená",J457,0)</f>
        <v>0</v>
      </c>
      <c r="BG457" s="215">
        <f>IF(N457="zákl. přenesená",J457,0)</f>
        <v>0</v>
      </c>
      <c r="BH457" s="215">
        <f>IF(N457="sníž. přenesená",J457,0)</f>
        <v>0</v>
      </c>
      <c r="BI457" s="215">
        <f>IF(N457="nulová",J457,0)</f>
        <v>0</v>
      </c>
      <c r="BJ457" s="18" t="s">
        <v>138</v>
      </c>
      <c r="BK457" s="215">
        <f>ROUND(I457*H457,2)</f>
        <v>0</v>
      </c>
      <c r="BL457" s="18" t="s">
        <v>137</v>
      </c>
      <c r="BM457" s="214" t="s">
        <v>624</v>
      </c>
    </row>
    <row r="458" s="2" customFormat="1">
      <c r="A458" s="39"/>
      <c r="B458" s="40"/>
      <c r="C458" s="41"/>
      <c r="D458" s="216" t="s">
        <v>140</v>
      </c>
      <c r="E458" s="41"/>
      <c r="F458" s="217" t="s">
        <v>625</v>
      </c>
      <c r="G458" s="41"/>
      <c r="H458" s="41"/>
      <c r="I458" s="218"/>
      <c r="J458" s="41"/>
      <c r="K458" s="41"/>
      <c r="L458" s="45"/>
      <c r="M458" s="219"/>
      <c r="N458" s="220"/>
      <c r="O458" s="85"/>
      <c r="P458" s="85"/>
      <c r="Q458" s="85"/>
      <c r="R458" s="85"/>
      <c r="S458" s="85"/>
      <c r="T458" s="86"/>
      <c r="U458" s="39"/>
      <c r="V458" s="39"/>
      <c r="W458" s="39"/>
      <c r="X458" s="39"/>
      <c r="Y458" s="39"/>
      <c r="Z458" s="39"/>
      <c r="AA458" s="39"/>
      <c r="AB458" s="39"/>
      <c r="AC458" s="39"/>
      <c r="AD458" s="39"/>
      <c r="AE458" s="39"/>
      <c r="AT458" s="18" t="s">
        <v>140</v>
      </c>
      <c r="AU458" s="18" t="s">
        <v>138</v>
      </c>
    </row>
    <row r="459" s="12" customFormat="1" ht="25.92" customHeight="1">
      <c r="A459" s="12"/>
      <c r="B459" s="186"/>
      <c r="C459" s="187"/>
      <c r="D459" s="188" t="s">
        <v>72</v>
      </c>
      <c r="E459" s="189" t="s">
        <v>626</v>
      </c>
      <c r="F459" s="189" t="s">
        <v>627</v>
      </c>
      <c r="G459" s="187"/>
      <c r="H459" s="187"/>
      <c r="I459" s="190"/>
      <c r="J459" s="191">
        <f>BK459</f>
        <v>0</v>
      </c>
      <c r="K459" s="187"/>
      <c r="L459" s="192"/>
      <c r="M459" s="193"/>
      <c r="N459" s="194"/>
      <c r="O459" s="194"/>
      <c r="P459" s="195">
        <f>P460+P471+P486+P498+P506+P534+P614+P703</f>
        <v>0</v>
      </c>
      <c r="Q459" s="194"/>
      <c r="R459" s="195">
        <f>R460+R471+R486+R498+R506+R534+R614+R703</f>
        <v>34.950736879999994</v>
      </c>
      <c r="S459" s="194"/>
      <c r="T459" s="196">
        <f>T460+T471+T486+T498+T506+T534+T614+T703</f>
        <v>22.652367999999999</v>
      </c>
      <c r="U459" s="12"/>
      <c r="V459" s="12"/>
      <c r="W459" s="12"/>
      <c r="X459" s="12"/>
      <c r="Y459" s="12"/>
      <c r="Z459" s="12"/>
      <c r="AA459" s="12"/>
      <c r="AB459" s="12"/>
      <c r="AC459" s="12"/>
      <c r="AD459" s="12"/>
      <c r="AE459" s="12"/>
      <c r="AR459" s="197" t="s">
        <v>138</v>
      </c>
      <c r="AT459" s="198" t="s">
        <v>72</v>
      </c>
      <c r="AU459" s="198" t="s">
        <v>73</v>
      </c>
      <c r="AY459" s="197" t="s">
        <v>131</v>
      </c>
      <c r="BK459" s="199">
        <f>BK460+BK471+BK486+BK498+BK506+BK534+BK614+BK703</f>
        <v>0</v>
      </c>
    </row>
    <row r="460" s="12" customFormat="1" ht="22.8" customHeight="1">
      <c r="A460" s="12"/>
      <c r="B460" s="186"/>
      <c r="C460" s="187"/>
      <c r="D460" s="188" t="s">
        <v>72</v>
      </c>
      <c r="E460" s="200" t="s">
        <v>628</v>
      </c>
      <c r="F460" s="200" t="s">
        <v>629</v>
      </c>
      <c r="G460" s="187"/>
      <c r="H460" s="187"/>
      <c r="I460" s="190"/>
      <c r="J460" s="201">
        <f>BK460</f>
        <v>0</v>
      </c>
      <c r="K460" s="187"/>
      <c r="L460" s="192"/>
      <c r="M460" s="193"/>
      <c r="N460" s="194"/>
      <c r="O460" s="194"/>
      <c r="P460" s="195">
        <f>SUM(P461:P470)</f>
        <v>0</v>
      </c>
      <c r="Q460" s="194"/>
      <c r="R460" s="195">
        <f>SUM(R461:R470)</f>
        <v>0.67765720000000007</v>
      </c>
      <c r="S460" s="194"/>
      <c r="T460" s="196">
        <f>SUM(T461:T470)</f>
        <v>0</v>
      </c>
      <c r="U460" s="12"/>
      <c r="V460" s="12"/>
      <c r="W460" s="12"/>
      <c r="X460" s="12"/>
      <c r="Y460" s="12"/>
      <c r="Z460" s="12"/>
      <c r="AA460" s="12"/>
      <c r="AB460" s="12"/>
      <c r="AC460" s="12"/>
      <c r="AD460" s="12"/>
      <c r="AE460" s="12"/>
      <c r="AR460" s="197" t="s">
        <v>138</v>
      </c>
      <c r="AT460" s="198" t="s">
        <v>72</v>
      </c>
      <c r="AU460" s="198" t="s">
        <v>81</v>
      </c>
      <c r="AY460" s="197" t="s">
        <v>131</v>
      </c>
      <c r="BK460" s="199">
        <f>SUM(BK461:BK470)</f>
        <v>0</v>
      </c>
    </row>
    <row r="461" s="2" customFormat="1" ht="21.75" customHeight="1">
      <c r="A461" s="39"/>
      <c r="B461" s="40"/>
      <c r="C461" s="202" t="s">
        <v>630</v>
      </c>
      <c r="D461" s="202" t="s">
        <v>133</v>
      </c>
      <c r="E461" s="203" t="s">
        <v>631</v>
      </c>
      <c r="F461" s="204" t="s">
        <v>632</v>
      </c>
      <c r="G461" s="205" t="s">
        <v>136</v>
      </c>
      <c r="H461" s="206">
        <v>102.52</v>
      </c>
      <c r="I461" s="207"/>
      <c r="J461" s="208">
        <f>ROUND(I461*H461,2)</f>
        <v>0</v>
      </c>
      <c r="K461" s="209"/>
      <c r="L461" s="45"/>
      <c r="M461" s="210" t="s">
        <v>19</v>
      </c>
      <c r="N461" s="211" t="s">
        <v>45</v>
      </c>
      <c r="O461" s="85"/>
      <c r="P461" s="212">
        <f>O461*H461</f>
        <v>0</v>
      </c>
      <c r="Q461" s="212">
        <v>0.00040000000000000002</v>
      </c>
      <c r="R461" s="212">
        <f>Q461*H461</f>
        <v>0.041008000000000003</v>
      </c>
      <c r="S461" s="212">
        <v>0</v>
      </c>
      <c r="T461" s="213">
        <f>S461*H461</f>
        <v>0</v>
      </c>
      <c r="U461" s="39"/>
      <c r="V461" s="39"/>
      <c r="W461" s="39"/>
      <c r="X461" s="39"/>
      <c r="Y461" s="39"/>
      <c r="Z461" s="39"/>
      <c r="AA461" s="39"/>
      <c r="AB461" s="39"/>
      <c r="AC461" s="39"/>
      <c r="AD461" s="39"/>
      <c r="AE461" s="39"/>
      <c r="AR461" s="214" t="s">
        <v>312</v>
      </c>
      <c r="AT461" s="214" t="s">
        <v>133</v>
      </c>
      <c r="AU461" s="214" t="s">
        <v>138</v>
      </c>
      <c r="AY461" s="18" t="s">
        <v>131</v>
      </c>
      <c r="BE461" s="215">
        <f>IF(N461="základní",J461,0)</f>
        <v>0</v>
      </c>
      <c r="BF461" s="215">
        <f>IF(N461="snížená",J461,0)</f>
        <v>0</v>
      </c>
      <c r="BG461" s="215">
        <f>IF(N461="zákl. přenesená",J461,0)</f>
        <v>0</v>
      </c>
      <c r="BH461" s="215">
        <f>IF(N461="sníž. přenesená",J461,0)</f>
        <v>0</v>
      </c>
      <c r="BI461" s="215">
        <f>IF(N461="nulová",J461,0)</f>
        <v>0</v>
      </c>
      <c r="BJ461" s="18" t="s">
        <v>138</v>
      </c>
      <c r="BK461" s="215">
        <f>ROUND(I461*H461,2)</f>
        <v>0</v>
      </c>
      <c r="BL461" s="18" t="s">
        <v>312</v>
      </c>
      <c r="BM461" s="214" t="s">
        <v>633</v>
      </c>
    </row>
    <row r="462" s="2" customFormat="1">
      <c r="A462" s="39"/>
      <c r="B462" s="40"/>
      <c r="C462" s="41"/>
      <c r="D462" s="216" t="s">
        <v>140</v>
      </c>
      <c r="E462" s="41"/>
      <c r="F462" s="217" t="s">
        <v>634</v>
      </c>
      <c r="G462" s="41"/>
      <c r="H462" s="41"/>
      <c r="I462" s="218"/>
      <c r="J462" s="41"/>
      <c r="K462" s="41"/>
      <c r="L462" s="45"/>
      <c r="M462" s="219"/>
      <c r="N462" s="220"/>
      <c r="O462" s="85"/>
      <c r="P462" s="85"/>
      <c r="Q462" s="85"/>
      <c r="R462" s="85"/>
      <c r="S462" s="85"/>
      <c r="T462" s="86"/>
      <c r="U462" s="39"/>
      <c r="V462" s="39"/>
      <c r="W462" s="39"/>
      <c r="X462" s="39"/>
      <c r="Y462" s="39"/>
      <c r="Z462" s="39"/>
      <c r="AA462" s="39"/>
      <c r="AB462" s="39"/>
      <c r="AC462" s="39"/>
      <c r="AD462" s="39"/>
      <c r="AE462" s="39"/>
      <c r="AT462" s="18" t="s">
        <v>140</v>
      </c>
      <c r="AU462" s="18" t="s">
        <v>138</v>
      </c>
    </row>
    <row r="463" s="14" customFormat="1">
      <c r="A463" s="14"/>
      <c r="B463" s="231"/>
      <c r="C463" s="232"/>
      <c r="D463" s="216" t="s">
        <v>142</v>
      </c>
      <c r="E463" s="233" t="s">
        <v>19</v>
      </c>
      <c r="F463" s="234" t="s">
        <v>635</v>
      </c>
      <c r="G463" s="232"/>
      <c r="H463" s="235">
        <v>94.049999999999997</v>
      </c>
      <c r="I463" s="236"/>
      <c r="J463" s="232"/>
      <c r="K463" s="232"/>
      <c r="L463" s="237"/>
      <c r="M463" s="238"/>
      <c r="N463" s="239"/>
      <c r="O463" s="239"/>
      <c r="P463" s="239"/>
      <c r="Q463" s="239"/>
      <c r="R463" s="239"/>
      <c r="S463" s="239"/>
      <c r="T463" s="240"/>
      <c r="U463" s="14"/>
      <c r="V463" s="14"/>
      <c r="W463" s="14"/>
      <c r="X463" s="14"/>
      <c r="Y463" s="14"/>
      <c r="Z463" s="14"/>
      <c r="AA463" s="14"/>
      <c r="AB463" s="14"/>
      <c r="AC463" s="14"/>
      <c r="AD463" s="14"/>
      <c r="AE463" s="14"/>
      <c r="AT463" s="241" t="s">
        <v>142</v>
      </c>
      <c r="AU463" s="241" t="s">
        <v>138</v>
      </c>
      <c r="AV463" s="14" t="s">
        <v>138</v>
      </c>
      <c r="AW463" s="14" t="s">
        <v>35</v>
      </c>
      <c r="AX463" s="14" t="s">
        <v>73</v>
      </c>
      <c r="AY463" s="241" t="s">
        <v>131</v>
      </c>
    </row>
    <row r="464" s="13" customFormat="1">
      <c r="A464" s="13"/>
      <c r="B464" s="221"/>
      <c r="C464" s="222"/>
      <c r="D464" s="216" t="s">
        <v>142</v>
      </c>
      <c r="E464" s="223" t="s">
        <v>19</v>
      </c>
      <c r="F464" s="224" t="s">
        <v>636</v>
      </c>
      <c r="G464" s="222"/>
      <c r="H464" s="223" t="s">
        <v>19</v>
      </c>
      <c r="I464" s="225"/>
      <c r="J464" s="222"/>
      <c r="K464" s="222"/>
      <c r="L464" s="226"/>
      <c r="M464" s="227"/>
      <c r="N464" s="228"/>
      <c r="O464" s="228"/>
      <c r="P464" s="228"/>
      <c r="Q464" s="228"/>
      <c r="R464" s="228"/>
      <c r="S464" s="228"/>
      <c r="T464" s="229"/>
      <c r="U464" s="13"/>
      <c r="V464" s="13"/>
      <c r="W464" s="13"/>
      <c r="X464" s="13"/>
      <c r="Y464" s="13"/>
      <c r="Z464" s="13"/>
      <c r="AA464" s="13"/>
      <c r="AB464" s="13"/>
      <c r="AC464" s="13"/>
      <c r="AD464" s="13"/>
      <c r="AE464" s="13"/>
      <c r="AT464" s="230" t="s">
        <v>142</v>
      </c>
      <c r="AU464" s="230" t="s">
        <v>138</v>
      </c>
      <c r="AV464" s="13" t="s">
        <v>81</v>
      </c>
      <c r="AW464" s="13" t="s">
        <v>35</v>
      </c>
      <c r="AX464" s="13" t="s">
        <v>73</v>
      </c>
      <c r="AY464" s="230" t="s">
        <v>131</v>
      </c>
    </row>
    <row r="465" s="14" customFormat="1">
      <c r="A465" s="14"/>
      <c r="B465" s="231"/>
      <c r="C465" s="232"/>
      <c r="D465" s="216" t="s">
        <v>142</v>
      </c>
      <c r="E465" s="233" t="s">
        <v>19</v>
      </c>
      <c r="F465" s="234" t="s">
        <v>637</v>
      </c>
      <c r="G465" s="232"/>
      <c r="H465" s="235">
        <v>8.4700000000000006</v>
      </c>
      <c r="I465" s="236"/>
      <c r="J465" s="232"/>
      <c r="K465" s="232"/>
      <c r="L465" s="237"/>
      <c r="M465" s="238"/>
      <c r="N465" s="239"/>
      <c r="O465" s="239"/>
      <c r="P465" s="239"/>
      <c r="Q465" s="239"/>
      <c r="R465" s="239"/>
      <c r="S465" s="239"/>
      <c r="T465" s="240"/>
      <c r="U465" s="14"/>
      <c r="V465" s="14"/>
      <c r="W465" s="14"/>
      <c r="X465" s="14"/>
      <c r="Y465" s="14"/>
      <c r="Z465" s="14"/>
      <c r="AA465" s="14"/>
      <c r="AB465" s="14"/>
      <c r="AC465" s="14"/>
      <c r="AD465" s="14"/>
      <c r="AE465" s="14"/>
      <c r="AT465" s="241" t="s">
        <v>142</v>
      </c>
      <c r="AU465" s="241" t="s">
        <v>138</v>
      </c>
      <c r="AV465" s="14" t="s">
        <v>138</v>
      </c>
      <c r="AW465" s="14" t="s">
        <v>35</v>
      </c>
      <c r="AX465" s="14" t="s">
        <v>73</v>
      </c>
      <c r="AY465" s="241" t="s">
        <v>131</v>
      </c>
    </row>
    <row r="466" s="15" customFormat="1">
      <c r="A466" s="15"/>
      <c r="B466" s="242"/>
      <c r="C466" s="243"/>
      <c r="D466" s="216" t="s">
        <v>142</v>
      </c>
      <c r="E466" s="244" t="s">
        <v>19</v>
      </c>
      <c r="F466" s="245" t="s">
        <v>148</v>
      </c>
      <c r="G466" s="243"/>
      <c r="H466" s="246">
        <v>102.52</v>
      </c>
      <c r="I466" s="247"/>
      <c r="J466" s="243"/>
      <c r="K466" s="243"/>
      <c r="L466" s="248"/>
      <c r="M466" s="249"/>
      <c r="N466" s="250"/>
      <c r="O466" s="250"/>
      <c r="P466" s="250"/>
      <c r="Q466" s="250"/>
      <c r="R466" s="250"/>
      <c r="S466" s="250"/>
      <c r="T466" s="251"/>
      <c r="U466" s="15"/>
      <c r="V466" s="15"/>
      <c r="W466" s="15"/>
      <c r="X466" s="15"/>
      <c r="Y466" s="15"/>
      <c r="Z466" s="15"/>
      <c r="AA466" s="15"/>
      <c r="AB466" s="15"/>
      <c r="AC466" s="15"/>
      <c r="AD466" s="15"/>
      <c r="AE466" s="15"/>
      <c r="AT466" s="252" t="s">
        <v>142</v>
      </c>
      <c r="AU466" s="252" t="s">
        <v>138</v>
      </c>
      <c r="AV466" s="15" t="s">
        <v>137</v>
      </c>
      <c r="AW466" s="15" t="s">
        <v>35</v>
      </c>
      <c r="AX466" s="15" t="s">
        <v>81</v>
      </c>
      <c r="AY466" s="252" t="s">
        <v>131</v>
      </c>
    </row>
    <row r="467" s="2" customFormat="1" ht="16.5" customHeight="1">
      <c r="A467" s="39"/>
      <c r="B467" s="40"/>
      <c r="C467" s="253" t="s">
        <v>638</v>
      </c>
      <c r="D467" s="253" t="s">
        <v>207</v>
      </c>
      <c r="E467" s="254" t="s">
        <v>639</v>
      </c>
      <c r="F467" s="255" t="s">
        <v>640</v>
      </c>
      <c r="G467" s="256" t="s">
        <v>136</v>
      </c>
      <c r="H467" s="257">
        <v>117.898</v>
      </c>
      <c r="I467" s="258"/>
      <c r="J467" s="259">
        <f>ROUND(I467*H467,2)</f>
        <v>0</v>
      </c>
      <c r="K467" s="260"/>
      <c r="L467" s="261"/>
      <c r="M467" s="262" t="s">
        <v>19</v>
      </c>
      <c r="N467" s="263" t="s">
        <v>45</v>
      </c>
      <c r="O467" s="85"/>
      <c r="P467" s="212">
        <f>O467*H467</f>
        <v>0</v>
      </c>
      <c r="Q467" s="212">
        <v>0.0054000000000000003</v>
      </c>
      <c r="R467" s="212">
        <f>Q467*H467</f>
        <v>0.63664920000000003</v>
      </c>
      <c r="S467" s="212">
        <v>0</v>
      </c>
      <c r="T467" s="213">
        <f>S467*H467</f>
        <v>0</v>
      </c>
      <c r="U467" s="39"/>
      <c r="V467" s="39"/>
      <c r="W467" s="39"/>
      <c r="X467" s="39"/>
      <c r="Y467" s="39"/>
      <c r="Z467" s="39"/>
      <c r="AA467" s="39"/>
      <c r="AB467" s="39"/>
      <c r="AC467" s="39"/>
      <c r="AD467" s="39"/>
      <c r="AE467" s="39"/>
      <c r="AR467" s="214" t="s">
        <v>346</v>
      </c>
      <c r="AT467" s="214" t="s">
        <v>207</v>
      </c>
      <c r="AU467" s="214" t="s">
        <v>138</v>
      </c>
      <c r="AY467" s="18" t="s">
        <v>131</v>
      </c>
      <c r="BE467" s="215">
        <f>IF(N467="základní",J467,0)</f>
        <v>0</v>
      </c>
      <c r="BF467" s="215">
        <f>IF(N467="snížená",J467,0)</f>
        <v>0</v>
      </c>
      <c r="BG467" s="215">
        <f>IF(N467="zákl. přenesená",J467,0)</f>
        <v>0</v>
      </c>
      <c r="BH467" s="215">
        <f>IF(N467="sníž. přenesená",J467,0)</f>
        <v>0</v>
      </c>
      <c r="BI467" s="215">
        <f>IF(N467="nulová",J467,0)</f>
        <v>0</v>
      </c>
      <c r="BJ467" s="18" t="s">
        <v>138</v>
      </c>
      <c r="BK467" s="215">
        <f>ROUND(I467*H467,2)</f>
        <v>0</v>
      </c>
      <c r="BL467" s="18" t="s">
        <v>312</v>
      </c>
      <c r="BM467" s="214" t="s">
        <v>641</v>
      </c>
    </row>
    <row r="468" s="14" customFormat="1">
      <c r="A468" s="14"/>
      <c r="B468" s="231"/>
      <c r="C468" s="232"/>
      <c r="D468" s="216" t="s">
        <v>142</v>
      </c>
      <c r="E468" s="232"/>
      <c r="F468" s="234" t="s">
        <v>642</v>
      </c>
      <c r="G468" s="232"/>
      <c r="H468" s="235">
        <v>117.898</v>
      </c>
      <c r="I468" s="236"/>
      <c r="J468" s="232"/>
      <c r="K468" s="232"/>
      <c r="L468" s="237"/>
      <c r="M468" s="238"/>
      <c r="N468" s="239"/>
      <c r="O468" s="239"/>
      <c r="P468" s="239"/>
      <c r="Q468" s="239"/>
      <c r="R468" s="239"/>
      <c r="S468" s="239"/>
      <c r="T468" s="240"/>
      <c r="U468" s="14"/>
      <c r="V468" s="14"/>
      <c r="W468" s="14"/>
      <c r="X468" s="14"/>
      <c r="Y468" s="14"/>
      <c r="Z468" s="14"/>
      <c r="AA468" s="14"/>
      <c r="AB468" s="14"/>
      <c r="AC468" s="14"/>
      <c r="AD468" s="14"/>
      <c r="AE468" s="14"/>
      <c r="AT468" s="241" t="s">
        <v>142</v>
      </c>
      <c r="AU468" s="241" t="s">
        <v>138</v>
      </c>
      <c r="AV468" s="14" t="s">
        <v>138</v>
      </c>
      <c r="AW468" s="14" t="s">
        <v>4</v>
      </c>
      <c r="AX468" s="14" t="s">
        <v>81</v>
      </c>
      <c r="AY468" s="241" t="s">
        <v>131</v>
      </c>
    </row>
    <row r="469" s="2" customFormat="1" ht="21.75" customHeight="1">
      <c r="A469" s="39"/>
      <c r="B469" s="40"/>
      <c r="C469" s="202" t="s">
        <v>643</v>
      </c>
      <c r="D469" s="202" t="s">
        <v>133</v>
      </c>
      <c r="E469" s="203" t="s">
        <v>644</v>
      </c>
      <c r="F469" s="204" t="s">
        <v>645</v>
      </c>
      <c r="G469" s="205" t="s">
        <v>169</v>
      </c>
      <c r="H469" s="206">
        <v>0.67800000000000005</v>
      </c>
      <c r="I469" s="207"/>
      <c r="J469" s="208">
        <f>ROUND(I469*H469,2)</f>
        <v>0</v>
      </c>
      <c r="K469" s="209"/>
      <c r="L469" s="45"/>
      <c r="M469" s="210" t="s">
        <v>19</v>
      </c>
      <c r="N469" s="211" t="s">
        <v>45</v>
      </c>
      <c r="O469" s="85"/>
      <c r="P469" s="212">
        <f>O469*H469</f>
        <v>0</v>
      </c>
      <c r="Q469" s="212">
        <v>0</v>
      </c>
      <c r="R469" s="212">
        <f>Q469*H469</f>
        <v>0</v>
      </c>
      <c r="S469" s="212">
        <v>0</v>
      </c>
      <c r="T469" s="213">
        <f>S469*H469</f>
        <v>0</v>
      </c>
      <c r="U469" s="39"/>
      <c r="V469" s="39"/>
      <c r="W469" s="39"/>
      <c r="X469" s="39"/>
      <c r="Y469" s="39"/>
      <c r="Z469" s="39"/>
      <c r="AA469" s="39"/>
      <c r="AB469" s="39"/>
      <c r="AC469" s="39"/>
      <c r="AD469" s="39"/>
      <c r="AE469" s="39"/>
      <c r="AR469" s="214" t="s">
        <v>312</v>
      </c>
      <c r="AT469" s="214" t="s">
        <v>133</v>
      </c>
      <c r="AU469" s="214" t="s">
        <v>138</v>
      </c>
      <c r="AY469" s="18" t="s">
        <v>131</v>
      </c>
      <c r="BE469" s="215">
        <f>IF(N469="základní",J469,0)</f>
        <v>0</v>
      </c>
      <c r="BF469" s="215">
        <f>IF(N469="snížená",J469,0)</f>
        <v>0</v>
      </c>
      <c r="BG469" s="215">
        <f>IF(N469="zákl. přenesená",J469,0)</f>
        <v>0</v>
      </c>
      <c r="BH469" s="215">
        <f>IF(N469="sníž. přenesená",J469,0)</f>
        <v>0</v>
      </c>
      <c r="BI469" s="215">
        <f>IF(N469="nulová",J469,0)</f>
        <v>0</v>
      </c>
      <c r="BJ469" s="18" t="s">
        <v>138</v>
      </c>
      <c r="BK469" s="215">
        <f>ROUND(I469*H469,2)</f>
        <v>0</v>
      </c>
      <c r="BL469" s="18" t="s">
        <v>312</v>
      </c>
      <c r="BM469" s="214" t="s">
        <v>646</v>
      </c>
    </row>
    <row r="470" s="2" customFormat="1">
      <c r="A470" s="39"/>
      <c r="B470" s="40"/>
      <c r="C470" s="41"/>
      <c r="D470" s="216" t="s">
        <v>140</v>
      </c>
      <c r="E470" s="41"/>
      <c r="F470" s="217" t="s">
        <v>647</v>
      </c>
      <c r="G470" s="41"/>
      <c r="H470" s="41"/>
      <c r="I470" s="218"/>
      <c r="J470" s="41"/>
      <c r="K470" s="41"/>
      <c r="L470" s="45"/>
      <c r="M470" s="219"/>
      <c r="N470" s="220"/>
      <c r="O470" s="85"/>
      <c r="P470" s="85"/>
      <c r="Q470" s="85"/>
      <c r="R470" s="85"/>
      <c r="S470" s="85"/>
      <c r="T470" s="86"/>
      <c r="U470" s="39"/>
      <c r="V470" s="39"/>
      <c r="W470" s="39"/>
      <c r="X470" s="39"/>
      <c r="Y470" s="39"/>
      <c r="Z470" s="39"/>
      <c r="AA470" s="39"/>
      <c r="AB470" s="39"/>
      <c r="AC470" s="39"/>
      <c r="AD470" s="39"/>
      <c r="AE470" s="39"/>
      <c r="AT470" s="18" t="s">
        <v>140</v>
      </c>
      <c r="AU470" s="18" t="s">
        <v>138</v>
      </c>
    </row>
    <row r="471" s="12" customFormat="1" ht="22.8" customHeight="1">
      <c r="A471" s="12"/>
      <c r="B471" s="186"/>
      <c r="C471" s="187"/>
      <c r="D471" s="188" t="s">
        <v>72</v>
      </c>
      <c r="E471" s="200" t="s">
        <v>648</v>
      </c>
      <c r="F471" s="200" t="s">
        <v>649</v>
      </c>
      <c r="G471" s="187"/>
      <c r="H471" s="187"/>
      <c r="I471" s="190"/>
      <c r="J471" s="201">
        <f>BK471</f>
        <v>0</v>
      </c>
      <c r="K471" s="187"/>
      <c r="L471" s="192"/>
      <c r="M471" s="193"/>
      <c r="N471" s="194"/>
      <c r="O471" s="194"/>
      <c r="P471" s="195">
        <f>SUM(P472:P485)</f>
        <v>0</v>
      </c>
      <c r="Q471" s="194"/>
      <c r="R471" s="195">
        <f>SUM(R472:R485)</f>
        <v>4.6839935199999987</v>
      </c>
      <c r="S471" s="194"/>
      <c r="T471" s="196">
        <f>SUM(T472:T485)</f>
        <v>0</v>
      </c>
      <c r="U471" s="12"/>
      <c r="V471" s="12"/>
      <c r="W471" s="12"/>
      <c r="X471" s="12"/>
      <c r="Y471" s="12"/>
      <c r="Z471" s="12"/>
      <c r="AA471" s="12"/>
      <c r="AB471" s="12"/>
      <c r="AC471" s="12"/>
      <c r="AD471" s="12"/>
      <c r="AE471" s="12"/>
      <c r="AR471" s="197" t="s">
        <v>138</v>
      </c>
      <c r="AT471" s="198" t="s">
        <v>72</v>
      </c>
      <c r="AU471" s="198" t="s">
        <v>81</v>
      </c>
      <c r="AY471" s="197" t="s">
        <v>131</v>
      </c>
      <c r="BK471" s="199">
        <f>SUM(BK472:BK485)</f>
        <v>0</v>
      </c>
    </row>
    <row r="472" s="2" customFormat="1" ht="21.75" customHeight="1">
      <c r="A472" s="39"/>
      <c r="B472" s="40"/>
      <c r="C472" s="202" t="s">
        <v>650</v>
      </c>
      <c r="D472" s="202" t="s">
        <v>133</v>
      </c>
      <c r="E472" s="203" t="s">
        <v>651</v>
      </c>
      <c r="F472" s="204" t="s">
        <v>652</v>
      </c>
      <c r="G472" s="205" t="s">
        <v>136</v>
      </c>
      <c r="H472" s="206">
        <v>284.08499999999998</v>
      </c>
      <c r="I472" s="207"/>
      <c r="J472" s="208">
        <f>ROUND(I472*H472,2)</f>
        <v>0</v>
      </c>
      <c r="K472" s="209"/>
      <c r="L472" s="45"/>
      <c r="M472" s="210" t="s">
        <v>19</v>
      </c>
      <c r="N472" s="211" t="s">
        <v>45</v>
      </c>
      <c r="O472" s="85"/>
      <c r="P472" s="212">
        <f>O472*H472</f>
        <v>0</v>
      </c>
      <c r="Q472" s="212">
        <v>0.0017099999999999999</v>
      </c>
      <c r="R472" s="212">
        <f>Q472*H472</f>
        <v>0.48578534999999995</v>
      </c>
      <c r="S472" s="212">
        <v>0</v>
      </c>
      <c r="T472" s="213">
        <f>S472*H472</f>
        <v>0</v>
      </c>
      <c r="U472" s="39"/>
      <c r="V472" s="39"/>
      <c r="W472" s="39"/>
      <c r="X472" s="39"/>
      <c r="Y472" s="39"/>
      <c r="Z472" s="39"/>
      <c r="AA472" s="39"/>
      <c r="AB472" s="39"/>
      <c r="AC472" s="39"/>
      <c r="AD472" s="39"/>
      <c r="AE472" s="39"/>
      <c r="AR472" s="214" t="s">
        <v>312</v>
      </c>
      <c r="AT472" s="214" t="s">
        <v>133</v>
      </c>
      <c r="AU472" s="214" t="s">
        <v>138</v>
      </c>
      <c r="AY472" s="18" t="s">
        <v>131</v>
      </c>
      <c r="BE472" s="215">
        <f>IF(N472="základní",J472,0)</f>
        <v>0</v>
      </c>
      <c r="BF472" s="215">
        <f>IF(N472="snížená",J472,0)</f>
        <v>0</v>
      </c>
      <c r="BG472" s="215">
        <f>IF(N472="zákl. přenesená",J472,0)</f>
        <v>0</v>
      </c>
      <c r="BH472" s="215">
        <f>IF(N472="sníž. přenesená",J472,0)</f>
        <v>0</v>
      </c>
      <c r="BI472" s="215">
        <f>IF(N472="nulová",J472,0)</f>
        <v>0</v>
      </c>
      <c r="BJ472" s="18" t="s">
        <v>138</v>
      </c>
      <c r="BK472" s="215">
        <f>ROUND(I472*H472,2)</f>
        <v>0</v>
      </c>
      <c r="BL472" s="18" t="s">
        <v>312</v>
      </c>
      <c r="BM472" s="214" t="s">
        <v>653</v>
      </c>
    </row>
    <row r="473" s="2" customFormat="1">
      <c r="A473" s="39"/>
      <c r="B473" s="40"/>
      <c r="C473" s="41"/>
      <c r="D473" s="216" t="s">
        <v>140</v>
      </c>
      <c r="E473" s="41"/>
      <c r="F473" s="217" t="s">
        <v>654</v>
      </c>
      <c r="G473" s="41"/>
      <c r="H473" s="41"/>
      <c r="I473" s="218"/>
      <c r="J473" s="41"/>
      <c r="K473" s="41"/>
      <c r="L473" s="45"/>
      <c r="M473" s="219"/>
      <c r="N473" s="220"/>
      <c r="O473" s="85"/>
      <c r="P473" s="85"/>
      <c r="Q473" s="85"/>
      <c r="R473" s="85"/>
      <c r="S473" s="85"/>
      <c r="T473" s="86"/>
      <c r="U473" s="39"/>
      <c r="V473" s="39"/>
      <c r="W473" s="39"/>
      <c r="X473" s="39"/>
      <c r="Y473" s="39"/>
      <c r="Z473" s="39"/>
      <c r="AA473" s="39"/>
      <c r="AB473" s="39"/>
      <c r="AC473" s="39"/>
      <c r="AD473" s="39"/>
      <c r="AE473" s="39"/>
      <c r="AT473" s="18" t="s">
        <v>140</v>
      </c>
      <c r="AU473" s="18" t="s">
        <v>138</v>
      </c>
    </row>
    <row r="474" s="13" customFormat="1">
      <c r="A474" s="13"/>
      <c r="B474" s="221"/>
      <c r="C474" s="222"/>
      <c r="D474" s="216" t="s">
        <v>142</v>
      </c>
      <c r="E474" s="223" t="s">
        <v>19</v>
      </c>
      <c r="F474" s="224" t="s">
        <v>655</v>
      </c>
      <c r="G474" s="222"/>
      <c r="H474" s="223" t="s">
        <v>19</v>
      </c>
      <c r="I474" s="225"/>
      <c r="J474" s="222"/>
      <c r="K474" s="222"/>
      <c r="L474" s="226"/>
      <c r="M474" s="227"/>
      <c r="N474" s="228"/>
      <c r="O474" s="228"/>
      <c r="P474" s="228"/>
      <c r="Q474" s="228"/>
      <c r="R474" s="228"/>
      <c r="S474" s="228"/>
      <c r="T474" s="229"/>
      <c r="U474" s="13"/>
      <c r="V474" s="13"/>
      <c r="W474" s="13"/>
      <c r="X474" s="13"/>
      <c r="Y474" s="13"/>
      <c r="Z474" s="13"/>
      <c r="AA474" s="13"/>
      <c r="AB474" s="13"/>
      <c r="AC474" s="13"/>
      <c r="AD474" s="13"/>
      <c r="AE474" s="13"/>
      <c r="AT474" s="230" t="s">
        <v>142</v>
      </c>
      <c r="AU474" s="230" t="s">
        <v>138</v>
      </c>
      <c r="AV474" s="13" t="s">
        <v>81</v>
      </c>
      <c r="AW474" s="13" t="s">
        <v>35</v>
      </c>
      <c r="AX474" s="13" t="s">
        <v>73</v>
      </c>
      <c r="AY474" s="230" t="s">
        <v>131</v>
      </c>
    </row>
    <row r="475" s="14" customFormat="1">
      <c r="A475" s="14"/>
      <c r="B475" s="231"/>
      <c r="C475" s="232"/>
      <c r="D475" s="216" t="s">
        <v>142</v>
      </c>
      <c r="E475" s="233" t="s">
        <v>19</v>
      </c>
      <c r="F475" s="234" t="s">
        <v>334</v>
      </c>
      <c r="G475" s="232"/>
      <c r="H475" s="235">
        <v>284.08499999999998</v>
      </c>
      <c r="I475" s="236"/>
      <c r="J475" s="232"/>
      <c r="K475" s="232"/>
      <c r="L475" s="237"/>
      <c r="M475" s="238"/>
      <c r="N475" s="239"/>
      <c r="O475" s="239"/>
      <c r="P475" s="239"/>
      <c r="Q475" s="239"/>
      <c r="R475" s="239"/>
      <c r="S475" s="239"/>
      <c r="T475" s="240"/>
      <c r="U475" s="14"/>
      <c r="V475" s="14"/>
      <c r="W475" s="14"/>
      <c r="X475" s="14"/>
      <c r="Y475" s="14"/>
      <c r="Z475" s="14"/>
      <c r="AA475" s="14"/>
      <c r="AB475" s="14"/>
      <c r="AC475" s="14"/>
      <c r="AD475" s="14"/>
      <c r="AE475" s="14"/>
      <c r="AT475" s="241" t="s">
        <v>142</v>
      </c>
      <c r="AU475" s="241" t="s">
        <v>138</v>
      </c>
      <c r="AV475" s="14" t="s">
        <v>138</v>
      </c>
      <c r="AW475" s="14" t="s">
        <v>35</v>
      </c>
      <c r="AX475" s="14" t="s">
        <v>73</v>
      </c>
      <c r="AY475" s="241" t="s">
        <v>131</v>
      </c>
    </row>
    <row r="476" s="15" customFormat="1">
      <c r="A476" s="15"/>
      <c r="B476" s="242"/>
      <c r="C476" s="243"/>
      <c r="D476" s="216" t="s">
        <v>142</v>
      </c>
      <c r="E476" s="244" t="s">
        <v>19</v>
      </c>
      <c r="F476" s="245" t="s">
        <v>148</v>
      </c>
      <c r="G476" s="243"/>
      <c r="H476" s="246">
        <v>284.08499999999998</v>
      </c>
      <c r="I476" s="247"/>
      <c r="J476" s="243"/>
      <c r="K476" s="243"/>
      <c r="L476" s="248"/>
      <c r="M476" s="249"/>
      <c r="N476" s="250"/>
      <c r="O476" s="250"/>
      <c r="P476" s="250"/>
      <c r="Q476" s="250"/>
      <c r="R476" s="250"/>
      <c r="S476" s="250"/>
      <c r="T476" s="251"/>
      <c r="U476" s="15"/>
      <c r="V476" s="15"/>
      <c r="W476" s="15"/>
      <c r="X476" s="15"/>
      <c r="Y476" s="15"/>
      <c r="Z476" s="15"/>
      <c r="AA476" s="15"/>
      <c r="AB476" s="15"/>
      <c r="AC476" s="15"/>
      <c r="AD476" s="15"/>
      <c r="AE476" s="15"/>
      <c r="AT476" s="252" t="s">
        <v>142</v>
      </c>
      <c r="AU476" s="252" t="s">
        <v>138</v>
      </c>
      <c r="AV476" s="15" t="s">
        <v>137</v>
      </c>
      <c r="AW476" s="15" t="s">
        <v>35</v>
      </c>
      <c r="AX476" s="15" t="s">
        <v>81</v>
      </c>
      <c r="AY476" s="252" t="s">
        <v>131</v>
      </c>
    </row>
    <row r="477" s="2" customFormat="1" ht="16.5" customHeight="1">
      <c r="A477" s="39"/>
      <c r="B477" s="40"/>
      <c r="C477" s="202" t="s">
        <v>656</v>
      </c>
      <c r="D477" s="202" t="s">
        <v>133</v>
      </c>
      <c r="E477" s="203" t="s">
        <v>657</v>
      </c>
      <c r="F477" s="204" t="s">
        <v>658</v>
      </c>
      <c r="G477" s="205" t="s">
        <v>136</v>
      </c>
      <c r="H477" s="206">
        <v>284.08499999999998</v>
      </c>
      <c r="I477" s="207"/>
      <c r="J477" s="208">
        <f>ROUND(I477*H477,2)</f>
        <v>0</v>
      </c>
      <c r="K477" s="209"/>
      <c r="L477" s="45"/>
      <c r="M477" s="210" t="s">
        <v>19</v>
      </c>
      <c r="N477" s="211" t="s">
        <v>45</v>
      </c>
      <c r="O477" s="85"/>
      <c r="P477" s="212">
        <f>O477*H477</f>
        <v>0</v>
      </c>
      <c r="Q477" s="212">
        <v>0.011339999999999999</v>
      </c>
      <c r="R477" s="212">
        <f>Q477*H477</f>
        <v>3.2215238999999998</v>
      </c>
      <c r="S477" s="212">
        <v>0</v>
      </c>
      <c r="T477" s="213">
        <f>S477*H477</f>
        <v>0</v>
      </c>
      <c r="U477" s="39"/>
      <c r="V477" s="39"/>
      <c r="W477" s="39"/>
      <c r="X477" s="39"/>
      <c r="Y477" s="39"/>
      <c r="Z477" s="39"/>
      <c r="AA477" s="39"/>
      <c r="AB477" s="39"/>
      <c r="AC477" s="39"/>
      <c r="AD477" s="39"/>
      <c r="AE477" s="39"/>
      <c r="AR477" s="214" t="s">
        <v>312</v>
      </c>
      <c r="AT477" s="214" t="s">
        <v>133</v>
      </c>
      <c r="AU477" s="214" t="s">
        <v>138</v>
      </c>
      <c r="AY477" s="18" t="s">
        <v>131</v>
      </c>
      <c r="BE477" s="215">
        <f>IF(N477="základní",J477,0)</f>
        <v>0</v>
      </c>
      <c r="BF477" s="215">
        <f>IF(N477="snížená",J477,0)</f>
        <v>0</v>
      </c>
      <c r="BG477" s="215">
        <f>IF(N477="zákl. přenesená",J477,0)</f>
        <v>0</v>
      </c>
      <c r="BH477" s="215">
        <f>IF(N477="sníž. přenesená",J477,0)</f>
        <v>0</v>
      </c>
      <c r="BI477" s="215">
        <f>IF(N477="nulová",J477,0)</f>
        <v>0</v>
      </c>
      <c r="BJ477" s="18" t="s">
        <v>138</v>
      </c>
      <c r="BK477" s="215">
        <f>ROUND(I477*H477,2)</f>
        <v>0</v>
      </c>
      <c r="BL477" s="18" t="s">
        <v>312</v>
      </c>
      <c r="BM477" s="214" t="s">
        <v>659</v>
      </c>
    </row>
    <row r="478" s="2" customFormat="1">
      <c r="A478" s="39"/>
      <c r="B478" s="40"/>
      <c r="C478" s="41"/>
      <c r="D478" s="216" t="s">
        <v>140</v>
      </c>
      <c r="E478" s="41"/>
      <c r="F478" s="217" t="s">
        <v>654</v>
      </c>
      <c r="G478" s="41"/>
      <c r="H478" s="41"/>
      <c r="I478" s="218"/>
      <c r="J478" s="41"/>
      <c r="K478" s="41"/>
      <c r="L478" s="45"/>
      <c r="M478" s="219"/>
      <c r="N478" s="220"/>
      <c r="O478" s="85"/>
      <c r="P478" s="85"/>
      <c r="Q478" s="85"/>
      <c r="R478" s="85"/>
      <c r="S478" s="85"/>
      <c r="T478" s="86"/>
      <c r="U478" s="39"/>
      <c r="V478" s="39"/>
      <c r="W478" s="39"/>
      <c r="X478" s="39"/>
      <c r="Y478" s="39"/>
      <c r="Z478" s="39"/>
      <c r="AA478" s="39"/>
      <c r="AB478" s="39"/>
      <c r="AC478" s="39"/>
      <c r="AD478" s="39"/>
      <c r="AE478" s="39"/>
      <c r="AT478" s="18" t="s">
        <v>140</v>
      </c>
      <c r="AU478" s="18" t="s">
        <v>138</v>
      </c>
    </row>
    <row r="479" s="2" customFormat="1" ht="21.75" customHeight="1">
      <c r="A479" s="39"/>
      <c r="B479" s="40"/>
      <c r="C479" s="202" t="s">
        <v>660</v>
      </c>
      <c r="D479" s="202" t="s">
        <v>133</v>
      </c>
      <c r="E479" s="203" t="s">
        <v>661</v>
      </c>
      <c r="F479" s="204" t="s">
        <v>662</v>
      </c>
      <c r="G479" s="205" t="s">
        <v>136</v>
      </c>
      <c r="H479" s="206">
        <v>284.08499999999998</v>
      </c>
      <c r="I479" s="207"/>
      <c r="J479" s="208">
        <f>ROUND(I479*H479,2)</f>
        <v>0</v>
      </c>
      <c r="K479" s="209"/>
      <c r="L479" s="45"/>
      <c r="M479" s="210" t="s">
        <v>19</v>
      </c>
      <c r="N479" s="211" t="s">
        <v>45</v>
      </c>
      <c r="O479" s="85"/>
      <c r="P479" s="212">
        <f>O479*H479</f>
        <v>0</v>
      </c>
      <c r="Q479" s="212">
        <v>0.0033400000000000001</v>
      </c>
      <c r="R479" s="212">
        <f>Q479*H479</f>
        <v>0.94884389999999996</v>
      </c>
      <c r="S479" s="212">
        <v>0</v>
      </c>
      <c r="T479" s="213">
        <f>S479*H479</f>
        <v>0</v>
      </c>
      <c r="U479" s="39"/>
      <c r="V479" s="39"/>
      <c r="W479" s="39"/>
      <c r="X479" s="39"/>
      <c r="Y479" s="39"/>
      <c r="Z479" s="39"/>
      <c r="AA479" s="39"/>
      <c r="AB479" s="39"/>
      <c r="AC479" s="39"/>
      <c r="AD479" s="39"/>
      <c r="AE479" s="39"/>
      <c r="AR479" s="214" t="s">
        <v>312</v>
      </c>
      <c r="AT479" s="214" t="s">
        <v>133</v>
      </c>
      <c r="AU479" s="214" t="s">
        <v>138</v>
      </c>
      <c r="AY479" s="18" t="s">
        <v>131</v>
      </c>
      <c r="BE479" s="215">
        <f>IF(N479="základní",J479,0)</f>
        <v>0</v>
      </c>
      <c r="BF479" s="215">
        <f>IF(N479="snížená",J479,0)</f>
        <v>0</v>
      </c>
      <c r="BG479" s="215">
        <f>IF(N479="zákl. přenesená",J479,0)</f>
        <v>0</v>
      </c>
      <c r="BH479" s="215">
        <f>IF(N479="sníž. přenesená",J479,0)</f>
        <v>0</v>
      </c>
      <c r="BI479" s="215">
        <f>IF(N479="nulová",J479,0)</f>
        <v>0</v>
      </c>
      <c r="BJ479" s="18" t="s">
        <v>138</v>
      </c>
      <c r="BK479" s="215">
        <f>ROUND(I479*H479,2)</f>
        <v>0</v>
      </c>
      <c r="BL479" s="18" t="s">
        <v>312</v>
      </c>
      <c r="BM479" s="214" t="s">
        <v>663</v>
      </c>
    </row>
    <row r="480" s="2" customFormat="1">
      <c r="A480" s="39"/>
      <c r="B480" s="40"/>
      <c r="C480" s="41"/>
      <c r="D480" s="216" t="s">
        <v>140</v>
      </c>
      <c r="E480" s="41"/>
      <c r="F480" s="217" t="s">
        <v>654</v>
      </c>
      <c r="G480" s="41"/>
      <c r="H480" s="41"/>
      <c r="I480" s="218"/>
      <c r="J480" s="41"/>
      <c r="K480" s="41"/>
      <c r="L480" s="45"/>
      <c r="M480" s="219"/>
      <c r="N480" s="220"/>
      <c r="O480" s="85"/>
      <c r="P480" s="85"/>
      <c r="Q480" s="85"/>
      <c r="R480" s="85"/>
      <c r="S480" s="85"/>
      <c r="T480" s="86"/>
      <c r="U480" s="39"/>
      <c r="V480" s="39"/>
      <c r="W480" s="39"/>
      <c r="X480" s="39"/>
      <c r="Y480" s="39"/>
      <c r="Z480" s="39"/>
      <c r="AA480" s="39"/>
      <c r="AB480" s="39"/>
      <c r="AC480" s="39"/>
      <c r="AD480" s="39"/>
      <c r="AE480" s="39"/>
      <c r="AT480" s="18" t="s">
        <v>140</v>
      </c>
      <c r="AU480" s="18" t="s">
        <v>138</v>
      </c>
    </row>
    <row r="481" s="2" customFormat="1" ht="21.75" customHeight="1">
      <c r="A481" s="39"/>
      <c r="B481" s="40"/>
      <c r="C481" s="202" t="s">
        <v>664</v>
      </c>
      <c r="D481" s="202" t="s">
        <v>133</v>
      </c>
      <c r="E481" s="203" t="s">
        <v>665</v>
      </c>
      <c r="F481" s="204" t="s">
        <v>666</v>
      </c>
      <c r="G481" s="205" t="s">
        <v>136</v>
      </c>
      <c r="H481" s="206">
        <v>284.08499999999998</v>
      </c>
      <c r="I481" s="207"/>
      <c r="J481" s="208">
        <f>ROUND(I481*H481,2)</f>
        <v>0</v>
      </c>
      <c r="K481" s="209"/>
      <c r="L481" s="45"/>
      <c r="M481" s="210" t="s">
        <v>19</v>
      </c>
      <c r="N481" s="211" t="s">
        <v>45</v>
      </c>
      <c r="O481" s="85"/>
      <c r="P481" s="212">
        <f>O481*H481</f>
        <v>0</v>
      </c>
      <c r="Q481" s="212">
        <v>1.0000000000000001E-05</v>
      </c>
      <c r="R481" s="212">
        <f>Q481*H481</f>
        <v>0.0028408500000000002</v>
      </c>
      <c r="S481" s="212">
        <v>0</v>
      </c>
      <c r="T481" s="213">
        <f>S481*H481</f>
        <v>0</v>
      </c>
      <c r="U481" s="39"/>
      <c r="V481" s="39"/>
      <c r="W481" s="39"/>
      <c r="X481" s="39"/>
      <c r="Y481" s="39"/>
      <c r="Z481" s="39"/>
      <c r="AA481" s="39"/>
      <c r="AB481" s="39"/>
      <c r="AC481" s="39"/>
      <c r="AD481" s="39"/>
      <c r="AE481" s="39"/>
      <c r="AR481" s="214" t="s">
        <v>312</v>
      </c>
      <c r="AT481" s="214" t="s">
        <v>133</v>
      </c>
      <c r="AU481" s="214" t="s">
        <v>138</v>
      </c>
      <c r="AY481" s="18" t="s">
        <v>131</v>
      </c>
      <c r="BE481" s="215">
        <f>IF(N481="základní",J481,0)</f>
        <v>0</v>
      </c>
      <c r="BF481" s="215">
        <f>IF(N481="snížená",J481,0)</f>
        <v>0</v>
      </c>
      <c r="BG481" s="215">
        <f>IF(N481="zákl. přenesená",J481,0)</f>
        <v>0</v>
      </c>
      <c r="BH481" s="215">
        <f>IF(N481="sníž. přenesená",J481,0)</f>
        <v>0</v>
      </c>
      <c r="BI481" s="215">
        <f>IF(N481="nulová",J481,0)</f>
        <v>0</v>
      </c>
      <c r="BJ481" s="18" t="s">
        <v>138</v>
      </c>
      <c r="BK481" s="215">
        <f>ROUND(I481*H481,2)</f>
        <v>0</v>
      </c>
      <c r="BL481" s="18" t="s">
        <v>312</v>
      </c>
      <c r="BM481" s="214" t="s">
        <v>667</v>
      </c>
    </row>
    <row r="482" s="2" customFormat="1" ht="16.5" customHeight="1">
      <c r="A482" s="39"/>
      <c r="B482" s="40"/>
      <c r="C482" s="253" t="s">
        <v>668</v>
      </c>
      <c r="D482" s="253" t="s">
        <v>207</v>
      </c>
      <c r="E482" s="254" t="s">
        <v>669</v>
      </c>
      <c r="F482" s="255" t="s">
        <v>670</v>
      </c>
      <c r="G482" s="256" t="s">
        <v>136</v>
      </c>
      <c r="H482" s="257">
        <v>312.49400000000003</v>
      </c>
      <c r="I482" s="258"/>
      <c r="J482" s="259">
        <f>ROUND(I482*H482,2)</f>
        <v>0</v>
      </c>
      <c r="K482" s="260"/>
      <c r="L482" s="261"/>
      <c r="M482" s="262" t="s">
        <v>19</v>
      </c>
      <c r="N482" s="263" t="s">
        <v>45</v>
      </c>
      <c r="O482" s="85"/>
      <c r="P482" s="212">
        <f>O482*H482</f>
        <v>0</v>
      </c>
      <c r="Q482" s="212">
        <v>8.0000000000000007E-05</v>
      </c>
      <c r="R482" s="212">
        <f>Q482*H482</f>
        <v>0.024999520000000004</v>
      </c>
      <c r="S482" s="212">
        <v>0</v>
      </c>
      <c r="T482" s="213">
        <f>S482*H482</f>
        <v>0</v>
      </c>
      <c r="U482" s="39"/>
      <c r="V482" s="39"/>
      <c r="W482" s="39"/>
      <c r="X482" s="39"/>
      <c r="Y482" s="39"/>
      <c r="Z482" s="39"/>
      <c r="AA482" s="39"/>
      <c r="AB482" s="39"/>
      <c r="AC482" s="39"/>
      <c r="AD482" s="39"/>
      <c r="AE482" s="39"/>
      <c r="AR482" s="214" t="s">
        <v>346</v>
      </c>
      <c r="AT482" s="214" t="s">
        <v>207</v>
      </c>
      <c r="AU482" s="214" t="s">
        <v>138</v>
      </c>
      <c r="AY482" s="18" t="s">
        <v>131</v>
      </c>
      <c r="BE482" s="215">
        <f>IF(N482="základní",J482,0)</f>
        <v>0</v>
      </c>
      <c r="BF482" s="215">
        <f>IF(N482="snížená",J482,0)</f>
        <v>0</v>
      </c>
      <c r="BG482" s="215">
        <f>IF(N482="zákl. přenesená",J482,0)</f>
        <v>0</v>
      </c>
      <c r="BH482" s="215">
        <f>IF(N482="sníž. přenesená",J482,0)</f>
        <v>0</v>
      </c>
      <c r="BI482" s="215">
        <f>IF(N482="nulová",J482,0)</f>
        <v>0</v>
      </c>
      <c r="BJ482" s="18" t="s">
        <v>138</v>
      </c>
      <c r="BK482" s="215">
        <f>ROUND(I482*H482,2)</f>
        <v>0</v>
      </c>
      <c r="BL482" s="18" t="s">
        <v>312</v>
      </c>
      <c r="BM482" s="214" t="s">
        <v>671</v>
      </c>
    </row>
    <row r="483" s="14" customFormat="1">
      <c r="A483" s="14"/>
      <c r="B483" s="231"/>
      <c r="C483" s="232"/>
      <c r="D483" s="216" t="s">
        <v>142</v>
      </c>
      <c r="E483" s="232"/>
      <c r="F483" s="234" t="s">
        <v>672</v>
      </c>
      <c r="G483" s="232"/>
      <c r="H483" s="235">
        <v>312.49400000000003</v>
      </c>
      <c r="I483" s="236"/>
      <c r="J483" s="232"/>
      <c r="K483" s="232"/>
      <c r="L483" s="237"/>
      <c r="M483" s="238"/>
      <c r="N483" s="239"/>
      <c r="O483" s="239"/>
      <c r="P483" s="239"/>
      <c r="Q483" s="239"/>
      <c r="R483" s="239"/>
      <c r="S483" s="239"/>
      <c r="T483" s="240"/>
      <c r="U483" s="14"/>
      <c r="V483" s="14"/>
      <c r="W483" s="14"/>
      <c r="X483" s="14"/>
      <c r="Y483" s="14"/>
      <c r="Z483" s="14"/>
      <c r="AA483" s="14"/>
      <c r="AB483" s="14"/>
      <c r="AC483" s="14"/>
      <c r="AD483" s="14"/>
      <c r="AE483" s="14"/>
      <c r="AT483" s="241" t="s">
        <v>142</v>
      </c>
      <c r="AU483" s="241" t="s">
        <v>138</v>
      </c>
      <c r="AV483" s="14" t="s">
        <v>138</v>
      </c>
      <c r="AW483" s="14" t="s">
        <v>4</v>
      </c>
      <c r="AX483" s="14" t="s">
        <v>81</v>
      </c>
      <c r="AY483" s="241" t="s">
        <v>131</v>
      </c>
    </row>
    <row r="484" s="2" customFormat="1" ht="21.75" customHeight="1">
      <c r="A484" s="39"/>
      <c r="B484" s="40"/>
      <c r="C484" s="202" t="s">
        <v>673</v>
      </c>
      <c r="D484" s="202" t="s">
        <v>133</v>
      </c>
      <c r="E484" s="203" t="s">
        <v>674</v>
      </c>
      <c r="F484" s="204" t="s">
        <v>675</v>
      </c>
      <c r="G484" s="205" t="s">
        <v>169</v>
      </c>
      <c r="H484" s="206">
        <v>4.6840000000000002</v>
      </c>
      <c r="I484" s="207"/>
      <c r="J484" s="208">
        <f>ROUND(I484*H484,2)</f>
        <v>0</v>
      </c>
      <c r="K484" s="209"/>
      <c r="L484" s="45"/>
      <c r="M484" s="210" t="s">
        <v>19</v>
      </c>
      <c r="N484" s="211" t="s">
        <v>45</v>
      </c>
      <c r="O484" s="85"/>
      <c r="P484" s="212">
        <f>O484*H484</f>
        <v>0</v>
      </c>
      <c r="Q484" s="212">
        <v>0</v>
      </c>
      <c r="R484" s="212">
        <f>Q484*H484</f>
        <v>0</v>
      </c>
      <c r="S484" s="212">
        <v>0</v>
      </c>
      <c r="T484" s="213">
        <f>S484*H484</f>
        <v>0</v>
      </c>
      <c r="U484" s="39"/>
      <c r="V484" s="39"/>
      <c r="W484" s="39"/>
      <c r="X484" s="39"/>
      <c r="Y484" s="39"/>
      <c r="Z484" s="39"/>
      <c r="AA484" s="39"/>
      <c r="AB484" s="39"/>
      <c r="AC484" s="39"/>
      <c r="AD484" s="39"/>
      <c r="AE484" s="39"/>
      <c r="AR484" s="214" t="s">
        <v>312</v>
      </c>
      <c r="AT484" s="214" t="s">
        <v>133</v>
      </c>
      <c r="AU484" s="214" t="s">
        <v>138</v>
      </c>
      <c r="AY484" s="18" t="s">
        <v>131</v>
      </c>
      <c r="BE484" s="215">
        <f>IF(N484="základní",J484,0)</f>
        <v>0</v>
      </c>
      <c r="BF484" s="215">
        <f>IF(N484="snížená",J484,0)</f>
        <v>0</v>
      </c>
      <c r="BG484" s="215">
        <f>IF(N484="zákl. přenesená",J484,0)</f>
        <v>0</v>
      </c>
      <c r="BH484" s="215">
        <f>IF(N484="sníž. přenesená",J484,0)</f>
        <v>0</v>
      </c>
      <c r="BI484" s="215">
        <f>IF(N484="nulová",J484,0)</f>
        <v>0</v>
      </c>
      <c r="BJ484" s="18" t="s">
        <v>138</v>
      </c>
      <c r="BK484" s="215">
        <f>ROUND(I484*H484,2)</f>
        <v>0</v>
      </c>
      <c r="BL484" s="18" t="s">
        <v>312</v>
      </c>
      <c r="BM484" s="214" t="s">
        <v>676</v>
      </c>
    </row>
    <row r="485" s="2" customFormat="1">
      <c r="A485" s="39"/>
      <c r="B485" s="40"/>
      <c r="C485" s="41"/>
      <c r="D485" s="216" t="s">
        <v>140</v>
      </c>
      <c r="E485" s="41"/>
      <c r="F485" s="217" t="s">
        <v>677</v>
      </c>
      <c r="G485" s="41"/>
      <c r="H485" s="41"/>
      <c r="I485" s="218"/>
      <c r="J485" s="41"/>
      <c r="K485" s="41"/>
      <c r="L485" s="45"/>
      <c r="M485" s="219"/>
      <c r="N485" s="220"/>
      <c r="O485" s="85"/>
      <c r="P485" s="85"/>
      <c r="Q485" s="85"/>
      <c r="R485" s="85"/>
      <c r="S485" s="85"/>
      <c r="T485" s="86"/>
      <c r="U485" s="39"/>
      <c r="V485" s="39"/>
      <c r="W485" s="39"/>
      <c r="X485" s="39"/>
      <c r="Y485" s="39"/>
      <c r="Z485" s="39"/>
      <c r="AA485" s="39"/>
      <c r="AB485" s="39"/>
      <c r="AC485" s="39"/>
      <c r="AD485" s="39"/>
      <c r="AE485" s="39"/>
      <c r="AT485" s="18" t="s">
        <v>140</v>
      </c>
      <c r="AU485" s="18" t="s">
        <v>138</v>
      </c>
    </row>
    <row r="486" s="12" customFormat="1" ht="22.8" customHeight="1">
      <c r="A486" s="12"/>
      <c r="B486" s="186"/>
      <c r="C486" s="187"/>
      <c r="D486" s="188" t="s">
        <v>72</v>
      </c>
      <c r="E486" s="200" t="s">
        <v>678</v>
      </c>
      <c r="F486" s="200" t="s">
        <v>679</v>
      </c>
      <c r="G486" s="187"/>
      <c r="H486" s="187"/>
      <c r="I486" s="190"/>
      <c r="J486" s="201">
        <f>BK486</f>
        <v>0</v>
      </c>
      <c r="K486" s="187"/>
      <c r="L486" s="192"/>
      <c r="M486" s="193"/>
      <c r="N486" s="194"/>
      <c r="O486" s="194"/>
      <c r="P486" s="195">
        <f>SUM(P487:P497)</f>
        <v>0</v>
      </c>
      <c r="Q486" s="194"/>
      <c r="R486" s="195">
        <f>SUM(R487:R497)</f>
        <v>0.32947199999999999</v>
      </c>
      <c r="S486" s="194"/>
      <c r="T486" s="196">
        <f>SUM(T487:T497)</f>
        <v>0.69084999999999996</v>
      </c>
      <c r="U486" s="12"/>
      <c r="V486" s="12"/>
      <c r="W486" s="12"/>
      <c r="X486" s="12"/>
      <c r="Y486" s="12"/>
      <c r="Z486" s="12"/>
      <c r="AA486" s="12"/>
      <c r="AB486" s="12"/>
      <c r="AC486" s="12"/>
      <c r="AD486" s="12"/>
      <c r="AE486" s="12"/>
      <c r="AR486" s="197" t="s">
        <v>138</v>
      </c>
      <c r="AT486" s="198" t="s">
        <v>72</v>
      </c>
      <c r="AU486" s="198" t="s">
        <v>81</v>
      </c>
      <c r="AY486" s="197" t="s">
        <v>131</v>
      </c>
      <c r="BK486" s="199">
        <f>SUM(BK487:BK497)</f>
        <v>0</v>
      </c>
    </row>
    <row r="487" s="2" customFormat="1" ht="16.5" customHeight="1">
      <c r="A487" s="39"/>
      <c r="B487" s="40"/>
      <c r="C487" s="202" t="s">
        <v>680</v>
      </c>
      <c r="D487" s="202" t="s">
        <v>133</v>
      </c>
      <c r="E487" s="203" t="s">
        <v>681</v>
      </c>
      <c r="F487" s="204" t="s">
        <v>682</v>
      </c>
      <c r="G487" s="205" t="s">
        <v>184</v>
      </c>
      <c r="H487" s="206">
        <v>16</v>
      </c>
      <c r="I487" s="207"/>
      <c r="J487" s="208">
        <f>ROUND(I487*H487,2)</f>
        <v>0</v>
      </c>
      <c r="K487" s="209"/>
      <c r="L487" s="45"/>
      <c r="M487" s="210" t="s">
        <v>19</v>
      </c>
      <c r="N487" s="211" t="s">
        <v>45</v>
      </c>
      <c r="O487" s="85"/>
      <c r="P487" s="212">
        <f>O487*H487</f>
        <v>0</v>
      </c>
      <c r="Q487" s="212">
        <v>0.0018400000000000001</v>
      </c>
      <c r="R487" s="212">
        <f>Q487*H487</f>
        <v>0.029440000000000001</v>
      </c>
      <c r="S487" s="212">
        <v>0</v>
      </c>
      <c r="T487" s="213">
        <f>S487*H487</f>
        <v>0</v>
      </c>
      <c r="U487" s="39"/>
      <c r="V487" s="39"/>
      <c r="W487" s="39"/>
      <c r="X487" s="39"/>
      <c r="Y487" s="39"/>
      <c r="Z487" s="39"/>
      <c r="AA487" s="39"/>
      <c r="AB487" s="39"/>
      <c r="AC487" s="39"/>
      <c r="AD487" s="39"/>
      <c r="AE487" s="39"/>
      <c r="AR487" s="214" t="s">
        <v>312</v>
      </c>
      <c r="AT487" s="214" t="s">
        <v>133</v>
      </c>
      <c r="AU487" s="214" t="s">
        <v>138</v>
      </c>
      <c r="AY487" s="18" t="s">
        <v>131</v>
      </c>
      <c r="BE487" s="215">
        <f>IF(N487="základní",J487,0)</f>
        <v>0</v>
      </c>
      <c r="BF487" s="215">
        <f>IF(N487="snížená",J487,0)</f>
        <v>0</v>
      </c>
      <c r="BG487" s="215">
        <f>IF(N487="zákl. přenesená",J487,0)</f>
        <v>0</v>
      </c>
      <c r="BH487" s="215">
        <f>IF(N487="sníž. přenesená",J487,0)</f>
        <v>0</v>
      </c>
      <c r="BI487" s="215">
        <f>IF(N487="nulová",J487,0)</f>
        <v>0</v>
      </c>
      <c r="BJ487" s="18" t="s">
        <v>138</v>
      </c>
      <c r="BK487" s="215">
        <f>ROUND(I487*H487,2)</f>
        <v>0</v>
      </c>
      <c r="BL487" s="18" t="s">
        <v>312</v>
      </c>
      <c r="BM487" s="214" t="s">
        <v>683</v>
      </c>
    </row>
    <row r="488" s="2" customFormat="1" ht="16.5" customHeight="1">
      <c r="A488" s="39"/>
      <c r="B488" s="40"/>
      <c r="C488" s="202" t="s">
        <v>684</v>
      </c>
      <c r="D488" s="202" t="s">
        <v>133</v>
      </c>
      <c r="E488" s="203" t="s">
        <v>685</v>
      </c>
      <c r="F488" s="204" t="s">
        <v>686</v>
      </c>
      <c r="G488" s="205" t="s">
        <v>241</v>
      </c>
      <c r="H488" s="206">
        <v>40</v>
      </c>
      <c r="I488" s="207"/>
      <c r="J488" s="208">
        <f>ROUND(I488*H488,2)</f>
        <v>0</v>
      </c>
      <c r="K488" s="209"/>
      <c r="L488" s="45"/>
      <c r="M488" s="210" t="s">
        <v>19</v>
      </c>
      <c r="N488" s="211" t="s">
        <v>45</v>
      </c>
      <c r="O488" s="85"/>
      <c r="P488" s="212">
        <f>O488*H488</f>
        <v>0</v>
      </c>
      <c r="Q488" s="212">
        <v>0</v>
      </c>
      <c r="R488" s="212">
        <f>Q488*H488</f>
        <v>0</v>
      </c>
      <c r="S488" s="212">
        <v>0.016199999999999999</v>
      </c>
      <c r="T488" s="213">
        <f>S488*H488</f>
        <v>0.64799999999999991</v>
      </c>
      <c r="U488" s="39"/>
      <c r="V488" s="39"/>
      <c r="W488" s="39"/>
      <c r="X488" s="39"/>
      <c r="Y488" s="39"/>
      <c r="Z488" s="39"/>
      <c r="AA488" s="39"/>
      <c r="AB488" s="39"/>
      <c r="AC488" s="39"/>
      <c r="AD488" s="39"/>
      <c r="AE488" s="39"/>
      <c r="AR488" s="214" t="s">
        <v>312</v>
      </c>
      <c r="AT488" s="214" t="s">
        <v>133</v>
      </c>
      <c r="AU488" s="214" t="s">
        <v>138</v>
      </c>
      <c r="AY488" s="18" t="s">
        <v>131</v>
      </c>
      <c r="BE488" s="215">
        <f>IF(N488="základní",J488,0)</f>
        <v>0</v>
      </c>
      <c r="BF488" s="215">
        <f>IF(N488="snížená",J488,0)</f>
        <v>0</v>
      </c>
      <c r="BG488" s="215">
        <f>IF(N488="zákl. přenesená",J488,0)</f>
        <v>0</v>
      </c>
      <c r="BH488" s="215">
        <f>IF(N488="sníž. přenesená",J488,0)</f>
        <v>0</v>
      </c>
      <c r="BI488" s="215">
        <f>IF(N488="nulová",J488,0)</f>
        <v>0</v>
      </c>
      <c r="BJ488" s="18" t="s">
        <v>138</v>
      </c>
      <c r="BK488" s="215">
        <f>ROUND(I488*H488,2)</f>
        <v>0</v>
      </c>
      <c r="BL488" s="18" t="s">
        <v>312</v>
      </c>
      <c r="BM488" s="214" t="s">
        <v>687</v>
      </c>
    </row>
    <row r="489" s="14" customFormat="1">
      <c r="A489" s="14"/>
      <c r="B489" s="231"/>
      <c r="C489" s="232"/>
      <c r="D489" s="216" t="s">
        <v>142</v>
      </c>
      <c r="E489" s="233" t="s">
        <v>19</v>
      </c>
      <c r="F489" s="234" t="s">
        <v>688</v>
      </c>
      <c r="G489" s="232"/>
      <c r="H489" s="235">
        <v>40</v>
      </c>
      <c r="I489" s="236"/>
      <c r="J489" s="232"/>
      <c r="K489" s="232"/>
      <c r="L489" s="237"/>
      <c r="M489" s="238"/>
      <c r="N489" s="239"/>
      <c r="O489" s="239"/>
      <c r="P489" s="239"/>
      <c r="Q489" s="239"/>
      <c r="R489" s="239"/>
      <c r="S489" s="239"/>
      <c r="T489" s="240"/>
      <c r="U489" s="14"/>
      <c r="V489" s="14"/>
      <c r="W489" s="14"/>
      <c r="X489" s="14"/>
      <c r="Y489" s="14"/>
      <c r="Z489" s="14"/>
      <c r="AA489" s="14"/>
      <c r="AB489" s="14"/>
      <c r="AC489" s="14"/>
      <c r="AD489" s="14"/>
      <c r="AE489" s="14"/>
      <c r="AT489" s="241" t="s">
        <v>142</v>
      </c>
      <c r="AU489" s="241" t="s">
        <v>138</v>
      </c>
      <c r="AV489" s="14" t="s">
        <v>138</v>
      </c>
      <c r="AW489" s="14" t="s">
        <v>35</v>
      </c>
      <c r="AX489" s="14" t="s">
        <v>81</v>
      </c>
      <c r="AY489" s="241" t="s">
        <v>131</v>
      </c>
    </row>
    <row r="490" s="2" customFormat="1" ht="16.5" customHeight="1">
      <c r="A490" s="39"/>
      <c r="B490" s="40"/>
      <c r="C490" s="202" t="s">
        <v>689</v>
      </c>
      <c r="D490" s="202" t="s">
        <v>133</v>
      </c>
      <c r="E490" s="203" t="s">
        <v>690</v>
      </c>
      <c r="F490" s="204" t="s">
        <v>691</v>
      </c>
      <c r="G490" s="205" t="s">
        <v>241</v>
      </c>
      <c r="H490" s="206">
        <v>8</v>
      </c>
      <c r="I490" s="207"/>
      <c r="J490" s="208">
        <f>ROUND(I490*H490,2)</f>
        <v>0</v>
      </c>
      <c r="K490" s="209"/>
      <c r="L490" s="45"/>
      <c r="M490" s="210" t="s">
        <v>19</v>
      </c>
      <c r="N490" s="211" t="s">
        <v>45</v>
      </c>
      <c r="O490" s="85"/>
      <c r="P490" s="212">
        <f>O490*H490</f>
        <v>0</v>
      </c>
      <c r="Q490" s="212">
        <v>0.014409999999999999</v>
      </c>
      <c r="R490" s="212">
        <f>Q490*H490</f>
        <v>0.11527999999999999</v>
      </c>
      <c r="S490" s="212">
        <v>0</v>
      </c>
      <c r="T490" s="213">
        <f>S490*H490</f>
        <v>0</v>
      </c>
      <c r="U490" s="39"/>
      <c r="V490" s="39"/>
      <c r="W490" s="39"/>
      <c r="X490" s="39"/>
      <c r="Y490" s="39"/>
      <c r="Z490" s="39"/>
      <c r="AA490" s="39"/>
      <c r="AB490" s="39"/>
      <c r="AC490" s="39"/>
      <c r="AD490" s="39"/>
      <c r="AE490" s="39"/>
      <c r="AR490" s="214" t="s">
        <v>312</v>
      </c>
      <c r="AT490" s="214" t="s">
        <v>133</v>
      </c>
      <c r="AU490" s="214" t="s">
        <v>138</v>
      </c>
      <c r="AY490" s="18" t="s">
        <v>131</v>
      </c>
      <c r="BE490" s="215">
        <f>IF(N490="základní",J490,0)</f>
        <v>0</v>
      </c>
      <c r="BF490" s="215">
        <f>IF(N490="snížená",J490,0)</f>
        <v>0</v>
      </c>
      <c r="BG490" s="215">
        <f>IF(N490="zákl. přenesená",J490,0)</f>
        <v>0</v>
      </c>
      <c r="BH490" s="215">
        <f>IF(N490="sníž. přenesená",J490,0)</f>
        <v>0</v>
      </c>
      <c r="BI490" s="215">
        <f>IF(N490="nulová",J490,0)</f>
        <v>0</v>
      </c>
      <c r="BJ490" s="18" t="s">
        <v>138</v>
      </c>
      <c r="BK490" s="215">
        <f>ROUND(I490*H490,2)</f>
        <v>0</v>
      </c>
      <c r="BL490" s="18" t="s">
        <v>312</v>
      </c>
      <c r="BM490" s="214" t="s">
        <v>692</v>
      </c>
    </row>
    <row r="491" s="2" customFormat="1">
      <c r="A491" s="39"/>
      <c r="B491" s="40"/>
      <c r="C491" s="41"/>
      <c r="D491" s="216" t="s">
        <v>140</v>
      </c>
      <c r="E491" s="41"/>
      <c r="F491" s="217" t="s">
        <v>693</v>
      </c>
      <c r="G491" s="41"/>
      <c r="H491" s="41"/>
      <c r="I491" s="218"/>
      <c r="J491" s="41"/>
      <c r="K491" s="41"/>
      <c r="L491" s="45"/>
      <c r="M491" s="219"/>
      <c r="N491" s="220"/>
      <c r="O491" s="85"/>
      <c r="P491" s="85"/>
      <c r="Q491" s="85"/>
      <c r="R491" s="85"/>
      <c r="S491" s="85"/>
      <c r="T491" s="86"/>
      <c r="U491" s="39"/>
      <c r="V491" s="39"/>
      <c r="W491" s="39"/>
      <c r="X491" s="39"/>
      <c r="Y491" s="39"/>
      <c r="Z491" s="39"/>
      <c r="AA491" s="39"/>
      <c r="AB491" s="39"/>
      <c r="AC491" s="39"/>
      <c r="AD491" s="39"/>
      <c r="AE491" s="39"/>
      <c r="AT491" s="18" t="s">
        <v>140</v>
      </c>
      <c r="AU491" s="18" t="s">
        <v>138</v>
      </c>
    </row>
    <row r="492" s="2" customFormat="1" ht="16.5" customHeight="1">
      <c r="A492" s="39"/>
      <c r="B492" s="40"/>
      <c r="C492" s="202" t="s">
        <v>694</v>
      </c>
      <c r="D492" s="202" t="s">
        <v>133</v>
      </c>
      <c r="E492" s="203" t="s">
        <v>695</v>
      </c>
      <c r="F492" s="204" t="s">
        <v>696</v>
      </c>
      <c r="G492" s="205" t="s">
        <v>184</v>
      </c>
      <c r="H492" s="206">
        <v>1</v>
      </c>
      <c r="I492" s="207"/>
      <c r="J492" s="208">
        <f>ROUND(I492*H492,2)</f>
        <v>0</v>
      </c>
      <c r="K492" s="209"/>
      <c r="L492" s="45"/>
      <c r="M492" s="210" t="s">
        <v>19</v>
      </c>
      <c r="N492" s="211" t="s">
        <v>45</v>
      </c>
      <c r="O492" s="85"/>
      <c r="P492" s="212">
        <f>O492*H492</f>
        <v>0</v>
      </c>
      <c r="Q492" s="212">
        <v>0</v>
      </c>
      <c r="R492" s="212">
        <f>Q492*H492</f>
        <v>0</v>
      </c>
      <c r="S492" s="212">
        <v>0.042849999999999999</v>
      </c>
      <c r="T492" s="213">
        <f>S492*H492</f>
        <v>0.042849999999999999</v>
      </c>
      <c r="U492" s="39"/>
      <c r="V492" s="39"/>
      <c r="W492" s="39"/>
      <c r="X492" s="39"/>
      <c r="Y492" s="39"/>
      <c r="Z492" s="39"/>
      <c r="AA492" s="39"/>
      <c r="AB492" s="39"/>
      <c r="AC492" s="39"/>
      <c r="AD492" s="39"/>
      <c r="AE492" s="39"/>
      <c r="AR492" s="214" t="s">
        <v>312</v>
      </c>
      <c r="AT492" s="214" t="s">
        <v>133</v>
      </c>
      <c r="AU492" s="214" t="s">
        <v>138</v>
      </c>
      <c r="AY492" s="18" t="s">
        <v>131</v>
      </c>
      <c r="BE492" s="215">
        <f>IF(N492="základní",J492,0)</f>
        <v>0</v>
      </c>
      <c r="BF492" s="215">
        <f>IF(N492="snížená",J492,0)</f>
        <v>0</v>
      </c>
      <c r="BG492" s="215">
        <f>IF(N492="zákl. přenesená",J492,0)</f>
        <v>0</v>
      </c>
      <c r="BH492" s="215">
        <f>IF(N492="sníž. přenesená",J492,0)</f>
        <v>0</v>
      </c>
      <c r="BI492" s="215">
        <f>IF(N492="nulová",J492,0)</f>
        <v>0</v>
      </c>
      <c r="BJ492" s="18" t="s">
        <v>138</v>
      </c>
      <c r="BK492" s="215">
        <f>ROUND(I492*H492,2)</f>
        <v>0</v>
      </c>
      <c r="BL492" s="18" t="s">
        <v>312</v>
      </c>
      <c r="BM492" s="214" t="s">
        <v>697</v>
      </c>
    </row>
    <row r="493" s="2" customFormat="1" ht="16.5" customHeight="1">
      <c r="A493" s="39"/>
      <c r="B493" s="40"/>
      <c r="C493" s="202" t="s">
        <v>698</v>
      </c>
      <c r="D493" s="202" t="s">
        <v>133</v>
      </c>
      <c r="E493" s="203" t="s">
        <v>699</v>
      </c>
      <c r="F493" s="204" t="s">
        <v>700</v>
      </c>
      <c r="G493" s="205" t="s">
        <v>241</v>
      </c>
      <c r="H493" s="206">
        <v>10</v>
      </c>
      <c r="I493" s="207"/>
      <c r="J493" s="208">
        <f>ROUND(I493*H493,2)</f>
        <v>0</v>
      </c>
      <c r="K493" s="209"/>
      <c r="L493" s="45"/>
      <c r="M493" s="210" t="s">
        <v>19</v>
      </c>
      <c r="N493" s="211" t="s">
        <v>45</v>
      </c>
      <c r="O493" s="85"/>
      <c r="P493" s="212">
        <f>O493*H493</f>
        <v>0</v>
      </c>
      <c r="Q493" s="212">
        <v>0</v>
      </c>
      <c r="R493" s="212">
        <f>Q493*H493</f>
        <v>0</v>
      </c>
      <c r="S493" s="212">
        <v>0</v>
      </c>
      <c r="T493" s="213">
        <f>S493*H493</f>
        <v>0</v>
      </c>
      <c r="U493" s="39"/>
      <c r="V493" s="39"/>
      <c r="W493" s="39"/>
      <c r="X493" s="39"/>
      <c r="Y493" s="39"/>
      <c r="Z493" s="39"/>
      <c r="AA493" s="39"/>
      <c r="AB493" s="39"/>
      <c r="AC493" s="39"/>
      <c r="AD493" s="39"/>
      <c r="AE493" s="39"/>
      <c r="AR493" s="214" t="s">
        <v>312</v>
      </c>
      <c r="AT493" s="214" t="s">
        <v>133</v>
      </c>
      <c r="AU493" s="214" t="s">
        <v>138</v>
      </c>
      <c r="AY493" s="18" t="s">
        <v>131</v>
      </c>
      <c r="BE493" s="215">
        <f>IF(N493="základní",J493,0)</f>
        <v>0</v>
      </c>
      <c r="BF493" s="215">
        <f>IF(N493="snížená",J493,0)</f>
        <v>0</v>
      </c>
      <c r="BG493" s="215">
        <f>IF(N493="zákl. přenesená",J493,0)</f>
        <v>0</v>
      </c>
      <c r="BH493" s="215">
        <f>IF(N493="sníž. přenesená",J493,0)</f>
        <v>0</v>
      </c>
      <c r="BI493" s="215">
        <f>IF(N493="nulová",J493,0)</f>
        <v>0</v>
      </c>
      <c r="BJ493" s="18" t="s">
        <v>138</v>
      </c>
      <c r="BK493" s="215">
        <f>ROUND(I493*H493,2)</f>
        <v>0</v>
      </c>
      <c r="BL493" s="18" t="s">
        <v>312</v>
      </c>
      <c r="BM493" s="214" t="s">
        <v>701</v>
      </c>
    </row>
    <row r="494" s="2" customFormat="1" ht="16.5" customHeight="1">
      <c r="A494" s="39"/>
      <c r="B494" s="40"/>
      <c r="C494" s="202" t="s">
        <v>702</v>
      </c>
      <c r="D494" s="202" t="s">
        <v>133</v>
      </c>
      <c r="E494" s="203" t="s">
        <v>703</v>
      </c>
      <c r="F494" s="204" t="s">
        <v>704</v>
      </c>
      <c r="G494" s="205" t="s">
        <v>241</v>
      </c>
      <c r="H494" s="206">
        <v>1.2</v>
      </c>
      <c r="I494" s="207"/>
      <c r="J494" s="208">
        <f>ROUND(I494*H494,2)</f>
        <v>0</v>
      </c>
      <c r="K494" s="209"/>
      <c r="L494" s="45"/>
      <c r="M494" s="210" t="s">
        <v>19</v>
      </c>
      <c r="N494" s="211" t="s">
        <v>45</v>
      </c>
      <c r="O494" s="85"/>
      <c r="P494" s="212">
        <f>O494*H494</f>
        <v>0</v>
      </c>
      <c r="Q494" s="212">
        <v>0.15396000000000001</v>
      </c>
      <c r="R494" s="212">
        <f>Q494*H494</f>
        <v>0.184752</v>
      </c>
      <c r="S494" s="212">
        <v>0</v>
      </c>
      <c r="T494" s="213">
        <f>S494*H494</f>
        <v>0</v>
      </c>
      <c r="U494" s="39"/>
      <c r="V494" s="39"/>
      <c r="W494" s="39"/>
      <c r="X494" s="39"/>
      <c r="Y494" s="39"/>
      <c r="Z494" s="39"/>
      <c r="AA494" s="39"/>
      <c r="AB494" s="39"/>
      <c r="AC494" s="39"/>
      <c r="AD494" s="39"/>
      <c r="AE494" s="39"/>
      <c r="AR494" s="214" t="s">
        <v>312</v>
      </c>
      <c r="AT494" s="214" t="s">
        <v>133</v>
      </c>
      <c r="AU494" s="214" t="s">
        <v>138</v>
      </c>
      <c r="AY494" s="18" t="s">
        <v>131</v>
      </c>
      <c r="BE494" s="215">
        <f>IF(N494="základní",J494,0)</f>
        <v>0</v>
      </c>
      <c r="BF494" s="215">
        <f>IF(N494="snížená",J494,0)</f>
        <v>0</v>
      </c>
      <c r="BG494" s="215">
        <f>IF(N494="zákl. přenesená",J494,0)</f>
        <v>0</v>
      </c>
      <c r="BH494" s="215">
        <f>IF(N494="sníž. přenesená",J494,0)</f>
        <v>0</v>
      </c>
      <c r="BI494" s="215">
        <f>IF(N494="nulová",J494,0)</f>
        <v>0</v>
      </c>
      <c r="BJ494" s="18" t="s">
        <v>138</v>
      </c>
      <c r="BK494" s="215">
        <f>ROUND(I494*H494,2)</f>
        <v>0</v>
      </c>
      <c r="BL494" s="18" t="s">
        <v>312</v>
      </c>
      <c r="BM494" s="214" t="s">
        <v>705</v>
      </c>
    </row>
    <row r="495" s="2" customFormat="1">
      <c r="A495" s="39"/>
      <c r="B495" s="40"/>
      <c r="C495" s="41"/>
      <c r="D495" s="216" t="s">
        <v>140</v>
      </c>
      <c r="E495" s="41"/>
      <c r="F495" s="217" t="s">
        <v>706</v>
      </c>
      <c r="G495" s="41"/>
      <c r="H495" s="41"/>
      <c r="I495" s="218"/>
      <c r="J495" s="41"/>
      <c r="K495" s="41"/>
      <c r="L495" s="45"/>
      <c r="M495" s="219"/>
      <c r="N495" s="220"/>
      <c r="O495" s="85"/>
      <c r="P495" s="85"/>
      <c r="Q495" s="85"/>
      <c r="R495" s="85"/>
      <c r="S495" s="85"/>
      <c r="T495" s="86"/>
      <c r="U495" s="39"/>
      <c r="V495" s="39"/>
      <c r="W495" s="39"/>
      <c r="X495" s="39"/>
      <c r="Y495" s="39"/>
      <c r="Z495" s="39"/>
      <c r="AA495" s="39"/>
      <c r="AB495" s="39"/>
      <c r="AC495" s="39"/>
      <c r="AD495" s="39"/>
      <c r="AE495" s="39"/>
      <c r="AT495" s="18" t="s">
        <v>140</v>
      </c>
      <c r="AU495" s="18" t="s">
        <v>138</v>
      </c>
    </row>
    <row r="496" s="2" customFormat="1" ht="21.75" customHeight="1">
      <c r="A496" s="39"/>
      <c r="B496" s="40"/>
      <c r="C496" s="202" t="s">
        <v>707</v>
      </c>
      <c r="D496" s="202" t="s">
        <v>133</v>
      </c>
      <c r="E496" s="203" t="s">
        <v>708</v>
      </c>
      <c r="F496" s="204" t="s">
        <v>709</v>
      </c>
      <c r="G496" s="205" t="s">
        <v>169</v>
      </c>
      <c r="H496" s="206">
        <v>0.32900000000000001</v>
      </c>
      <c r="I496" s="207"/>
      <c r="J496" s="208">
        <f>ROUND(I496*H496,2)</f>
        <v>0</v>
      </c>
      <c r="K496" s="209"/>
      <c r="L496" s="45"/>
      <c r="M496" s="210" t="s">
        <v>19</v>
      </c>
      <c r="N496" s="211" t="s">
        <v>45</v>
      </c>
      <c r="O496" s="85"/>
      <c r="P496" s="212">
        <f>O496*H496</f>
        <v>0</v>
      </c>
      <c r="Q496" s="212">
        <v>0</v>
      </c>
      <c r="R496" s="212">
        <f>Q496*H496</f>
        <v>0</v>
      </c>
      <c r="S496" s="212">
        <v>0</v>
      </c>
      <c r="T496" s="213">
        <f>S496*H496</f>
        <v>0</v>
      </c>
      <c r="U496" s="39"/>
      <c r="V496" s="39"/>
      <c r="W496" s="39"/>
      <c r="X496" s="39"/>
      <c r="Y496" s="39"/>
      <c r="Z496" s="39"/>
      <c r="AA496" s="39"/>
      <c r="AB496" s="39"/>
      <c r="AC496" s="39"/>
      <c r="AD496" s="39"/>
      <c r="AE496" s="39"/>
      <c r="AR496" s="214" t="s">
        <v>312</v>
      </c>
      <c r="AT496" s="214" t="s">
        <v>133</v>
      </c>
      <c r="AU496" s="214" t="s">
        <v>138</v>
      </c>
      <c r="AY496" s="18" t="s">
        <v>131</v>
      </c>
      <c r="BE496" s="215">
        <f>IF(N496="základní",J496,0)</f>
        <v>0</v>
      </c>
      <c r="BF496" s="215">
        <f>IF(N496="snížená",J496,0)</f>
        <v>0</v>
      </c>
      <c r="BG496" s="215">
        <f>IF(N496="zákl. přenesená",J496,0)</f>
        <v>0</v>
      </c>
      <c r="BH496" s="215">
        <f>IF(N496="sníž. přenesená",J496,0)</f>
        <v>0</v>
      </c>
      <c r="BI496" s="215">
        <f>IF(N496="nulová",J496,0)</f>
        <v>0</v>
      </c>
      <c r="BJ496" s="18" t="s">
        <v>138</v>
      </c>
      <c r="BK496" s="215">
        <f>ROUND(I496*H496,2)</f>
        <v>0</v>
      </c>
      <c r="BL496" s="18" t="s">
        <v>312</v>
      </c>
      <c r="BM496" s="214" t="s">
        <v>710</v>
      </c>
    </row>
    <row r="497" s="2" customFormat="1">
      <c r="A497" s="39"/>
      <c r="B497" s="40"/>
      <c r="C497" s="41"/>
      <c r="D497" s="216" t="s">
        <v>140</v>
      </c>
      <c r="E497" s="41"/>
      <c r="F497" s="217" t="s">
        <v>647</v>
      </c>
      <c r="G497" s="41"/>
      <c r="H497" s="41"/>
      <c r="I497" s="218"/>
      <c r="J497" s="41"/>
      <c r="K497" s="41"/>
      <c r="L497" s="45"/>
      <c r="M497" s="219"/>
      <c r="N497" s="220"/>
      <c r="O497" s="85"/>
      <c r="P497" s="85"/>
      <c r="Q497" s="85"/>
      <c r="R497" s="85"/>
      <c r="S497" s="85"/>
      <c r="T497" s="86"/>
      <c r="U497" s="39"/>
      <c r="V497" s="39"/>
      <c r="W497" s="39"/>
      <c r="X497" s="39"/>
      <c r="Y497" s="39"/>
      <c r="Z497" s="39"/>
      <c r="AA497" s="39"/>
      <c r="AB497" s="39"/>
      <c r="AC497" s="39"/>
      <c r="AD497" s="39"/>
      <c r="AE497" s="39"/>
      <c r="AT497" s="18" t="s">
        <v>140</v>
      </c>
      <c r="AU497" s="18" t="s">
        <v>138</v>
      </c>
    </row>
    <row r="498" s="12" customFormat="1" ht="22.8" customHeight="1">
      <c r="A498" s="12"/>
      <c r="B498" s="186"/>
      <c r="C498" s="187"/>
      <c r="D498" s="188" t="s">
        <v>72</v>
      </c>
      <c r="E498" s="200" t="s">
        <v>711</v>
      </c>
      <c r="F498" s="200" t="s">
        <v>712</v>
      </c>
      <c r="G498" s="187"/>
      <c r="H498" s="187"/>
      <c r="I498" s="190"/>
      <c r="J498" s="201">
        <f>BK498</f>
        <v>0</v>
      </c>
      <c r="K498" s="187"/>
      <c r="L498" s="192"/>
      <c r="M498" s="193"/>
      <c r="N498" s="194"/>
      <c r="O498" s="194"/>
      <c r="P498" s="195">
        <f>SUM(P499:P505)</f>
        <v>0</v>
      </c>
      <c r="Q498" s="194"/>
      <c r="R498" s="195">
        <f>SUM(R499:R505)</f>
        <v>0.47765999999999997</v>
      </c>
      <c r="S498" s="194"/>
      <c r="T498" s="196">
        <f>SUM(T499:T505)</f>
        <v>0.58189999999999997</v>
      </c>
      <c r="U498" s="12"/>
      <c r="V498" s="12"/>
      <c r="W498" s="12"/>
      <c r="X498" s="12"/>
      <c r="Y498" s="12"/>
      <c r="Z498" s="12"/>
      <c r="AA498" s="12"/>
      <c r="AB498" s="12"/>
      <c r="AC498" s="12"/>
      <c r="AD498" s="12"/>
      <c r="AE498" s="12"/>
      <c r="AR498" s="197" t="s">
        <v>138</v>
      </c>
      <c r="AT498" s="198" t="s">
        <v>72</v>
      </c>
      <c r="AU498" s="198" t="s">
        <v>81</v>
      </c>
      <c r="AY498" s="197" t="s">
        <v>131</v>
      </c>
      <c r="BK498" s="199">
        <f>SUM(BK499:BK505)</f>
        <v>0</v>
      </c>
    </row>
    <row r="499" s="2" customFormat="1" ht="16.5" customHeight="1">
      <c r="A499" s="39"/>
      <c r="B499" s="40"/>
      <c r="C499" s="202" t="s">
        <v>713</v>
      </c>
      <c r="D499" s="202" t="s">
        <v>133</v>
      </c>
      <c r="E499" s="203" t="s">
        <v>714</v>
      </c>
      <c r="F499" s="204" t="s">
        <v>715</v>
      </c>
      <c r="G499" s="205" t="s">
        <v>241</v>
      </c>
      <c r="H499" s="206">
        <v>10</v>
      </c>
      <c r="I499" s="207"/>
      <c r="J499" s="208">
        <f>ROUND(I499*H499,2)</f>
        <v>0</v>
      </c>
      <c r="K499" s="209"/>
      <c r="L499" s="45"/>
      <c r="M499" s="210" t="s">
        <v>19</v>
      </c>
      <c r="N499" s="211" t="s">
        <v>45</v>
      </c>
      <c r="O499" s="85"/>
      <c r="P499" s="212">
        <f>O499*H499</f>
        <v>0</v>
      </c>
      <c r="Q499" s="212">
        <v>0.00012</v>
      </c>
      <c r="R499" s="212">
        <f>Q499*H499</f>
        <v>0.0012000000000000001</v>
      </c>
      <c r="S499" s="212">
        <v>0.02359</v>
      </c>
      <c r="T499" s="213">
        <f>S499*H499</f>
        <v>0.2359</v>
      </c>
      <c r="U499" s="39"/>
      <c r="V499" s="39"/>
      <c r="W499" s="39"/>
      <c r="X499" s="39"/>
      <c r="Y499" s="39"/>
      <c r="Z499" s="39"/>
      <c r="AA499" s="39"/>
      <c r="AB499" s="39"/>
      <c r="AC499" s="39"/>
      <c r="AD499" s="39"/>
      <c r="AE499" s="39"/>
      <c r="AR499" s="214" t="s">
        <v>312</v>
      </c>
      <c r="AT499" s="214" t="s">
        <v>133</v>
      </c>
      <c r="AU499" s="214" t="s">
        <v>138</v>
      </c>
      <c r="AY499" s="18" t="s">
        <v>131</v>
      </c>
      <c r="BE499" s="215">
        <f>IF(N499="základní",J499,0)</f>
        <v>0</v>
      </c>
      <c r="BF499" s="215">
        <f>IF(N499="snížená",J499,0)</f>
        <v>0</v>
      </c>
      <c r="BG499" s="215">
        <f>IF(N499="zákl. přenesená",J499,0)</f>
        <v>0</v>
      </c>
      <c r="BH499" s="215">
        <f>IF(N499="sníž. přenesená",J499,0)</f>
        <v>0</v>
      </c>
      <c r="BI499" s="215">
        <f>IF(N499="nulová",J499,0)</f>
        <v>0</v>
      </c>
      <c r="BJ499" s="18" t="s">
        <v>138</v>
      </c>
      <c r="BK499" s="215">
        <f>ROUND(I499*H499,2)</f>
        <v>0</v>
      </c>
      <c r="BL499" s="18" t="s">
        <v>312</v>
      </c>
      <c r="BM499" s="214" t="s">
        <v>716</v>
      </c>
    </row>
    <row r="500" s="2" customFormat="1" ht="21.75" customHeight="1">
      <c r="A500" s="39"/>
      <c r="B500" s="40"/>
      <c r="C500" s="202" t="s">
        <v>717</v>
      </c>
      <c r="D500" s="202" t="s">
        <v>133</v>
      </c>
      <c r="E500" s="203" t="s">
        <v>718</v>
      </c>
      <c r="F500" s="204" t="s">
        <v>719</v>
      </c>
      <c r="G500" s="205" t="s">
        <v>720</v>
      </c>
      <c r="H500" s="206">
        <v>2</v>
      </c>
      <c r="I500" s="207"/>
      <c r="J500" s="208">
        <f>ROUND(I500*H500,2)</f>
        <v>0</v>
      </c>
      <c r="K500" s="209"/>
      <c r="L500" s="45"/>
      <c r="M500" s="210" t="s">
        <v>19</v>
      </c>
      <c r="N500" s="211" t="s">
        <v>45</v>
      </c>
      <c r="O500" s="85"/>
      <c r="P500" s="212">
        <f>O500*H500</f>
        <v>0</v>
      </c>
      <c r="Q500" s="212">
        <v>0.22417999999999999</v>
      </c>
      <c r="R500" s="212">
        <f>Q500*H500</f>
        <v>0.44835999999999998</v>
      </c>
      <c r="S500" s="212">
        <v>0.17299999999999999</v>
      </c>
      <c r="T500" s="213">
        <f>S500*H500</f>
        <v>0.34599999999999997</v>
      </c>
      <c r="U500" s="39"/>
      <c r="V500" s="39"/>
      <c r="W500" s="39"/>
      <c r="X500" s="39"/>
      <c r="Y500" s="39"/>
      <c r="Z500" s="39"/>
      <c r="AA500" s="39"/>
      <c r="AB500" s="39"/>
      <c r="AC500" s="39"/>
      <c r="AD500" s="39"/>
      <c r="AE500" s="39"/>
      <c r="AR500" s="214" t="s">
        <v>312</v>
      </c>
      <c r="AT500" s="214" t="s">
        <v>133</v>
      </c>
      <c r="AU500" s="214" t="s">
        <v>138</v>
      </c>
      <c r="AY500" s="18" t="s">
        <v>131</v>
      </c>
      <c r="BE500" s="215">
        <f>IF(N500="základní",J500,0)</f>
        <v>0</v>
      </c>
      <c r="BF500" s="215">
        <f>IF(N500="snížená",J500,0)</f>
        <v>0</v>
      </c>
      <c r="BG500" s="215">
        <f>IF(N500="zákl. přenesená",J500,0)</f>
        <v>0</v>
      </c>
      <c r="BH500" s="215">
        <f>IF(N500="sníž. přenesená",J500,0)</f>
        <v>0</v>
      </c>
      <c r="BI500" s="215">
        <f>IF(N500="nulová",J500,0)</f>
        <v>0</v>
      </c>
      <c r="BJ500" s="18" t="s">
        <v>138</v>
      </c>
      <c r="BK500" s="215">
        <f>ROUND(I500*H500,2)</f>
        <v>0</v>
      </c>
      <c r="BL500" s="18" t="s">
        <v>312</v>
      </c>
      <c r="BM500" s="214" t="s">
        <v>721</v>
      </c>
    </row>
    <row r="501" s="2" customFormat="1">
      <c r="A501" s="39"/>
      <c r="B501" s="40"/>
      <c r="C501" s="41"/>
      <c r="D501" s="216" t="s">
        <v>140</v>
      </c>
      <c r="E501" s="41"/>
      <c r="F501" s="217" t="s">
        <v>722</v>
      </c>
      <c r="G501" s="41"/>
      <c r="H501" s="41"/>
      <c r="I501" s="218"/>
      <c r="J501" s="41"/>
      <c r="K501" s="41"/>
      <c r="L501" s="45"/>
      <c r="M501" s="219"/>
      <c r="N501" s="220"/>
      <c r="O501" s="85"/>
      <c r="P501" s="85"/>
      <c r="Q501" s="85"/>
      <c r="R501" s="85"/>
      <c r="S501" s="85"/>
      <c r="T501" s="86"/>
      <c r="U501" s="39"/>
      <c r="V501" s="39"/>
      <c r="W501" s="39"/>
      <c r="X501" s="39"/>
      <c r="Y501" s="39"/>
      <c r="Z501" s="39"/>
      <c r="AA501" s="39"/>
      <c r="AB501" s="39"/>
      <c r="AC501" s="39"/>
      <c r="AD501" s="39"/>
      <c r="AE501" s="39"/>
      <c r="AT501" s="18" t="s">
        <v>140</v>
      </c>
      <c r="AU501" s="18" t="s">
        <v>138</v>
      </c>
    </row>
    <row r="502" s="2" customFormat="1" ht="33" customHeight="1">
      <c r="A502" s="39"/>
      <c r="B502" s="40"/>
      <c r="C502" s="202" t="s">
        <v>723</v>
      </c>
      <c r="D502" s="202" t="s">
        <v>133</v>
      </c>
      <c r="E502" s="203" t="s">
        <v>724</v>
      </c>
      <c r="F502" s="204" t="s">
        <v>725</v>
      </c>
      <c r="G502" s="205" t="s">
        <v>241</v>
      </c>
      <c r="H502" s="206">
        <v>10</v>
      </c>
      <c r="I502" s="207"/>
      <c r="J502" s="208">
        <f>ROUND(I502*H502,2)</f>
        <v>0</v>
      </c>
      <c r="K502" s="209"/>
      <c r="L502" s="45"/>
      <c r="M502" s="210" t="s">
        <v>19</v>
      </c>
      <c r="N502" s="211" t="s">
        <v>45</v>
      </c>
      <c r="O502" s="85"/>
      <c r="P502" s="212">
        <f>O502*H502</f>
        <v>0</v>
      </c>
      <c r="Q502" s="212">
        <v>0.00281</v>
      </c>
      <c r="R502" s="212">
        <f>Q502*H502</f>
        <v>0.0281</v>
      </c>
      <c r="S502" s="212">
        <v>0</v>
      </c>
      <c r="T502" s="213">
        <f>S502*H502</f>
        <v>0</v>
      </c>
      <c r="U502" s="39"/>
      <c r="V502" s="39"/>
      <c r="W502" s="39"/>
      <c r="X502" s="39"/>
      <c r="Y502" s="39"/>
      <c r="Z502" s="39"/>
      <c r="AA502" s="39"/>
      <c r="AB502" s="39"/>
      <c r="AC502" s="39"/>
      <c r="AD502" s="39"/>
      <c r="AE502" s="39"/>
      <c r="AR502" s="214" t="s">
        <v>312</v>
      </c>
      <c r="AT502" s="214" t="s">
        <v>133</v>
      </c>
      <c r="AU502" s="214" t="s">
        <v>138</v>
      </c>
      <c r="AY502" s="18" t="s">
        <v>131</v>
      </c>
      <c r="BE502" s="215">
        <f>IF(N502="základní",J502,0)</f>
        <v>0</v>
      </c>
      <c r="BF502" s="215">
        <f>IF(N502="snížená",J502,0)</f>
        <v>0</v>
      </c>
      <c r="BG502" s="215">
        <f>IF(N502="zákl. přenesená",J502,0)</f>
        <v>0</v>
      </c>
      <c r="BH502" s="215">
        <f>IF(N502="sníž. přenesená",J502,0)</f>
        <v>0</v>
      </c>
      <c r="BI502" s="215">
        <f>IF(N502="nulová",J502,0)</f>
        <v>0</v>
      </c>
      <c r="BJ502" s="18" t="s">
        <v>138</v>
      </c>
      <c r="BK502" s="215">
        <f>ROUND(I502*H502,2)</f>
        <v>0</v>
      </c>
      <c r="BL502" s="18" t="s">
        <v>312</v>
      </c>
      <c r="BM502" s="214" t="s">
        <v>726</v>
      </c>
    </row>
    <row r="503" s="2" customFormat="1">
      <c r="A503" s="39"/>
      <c r="B503" s="40"/>
      <c r="C503" s="41"/>
      <c r="D503" s="216" t="s">
        <v>140</v>
      </c>
      <c r="E503" s="41"/>
      <c r="F503" s="217" t="s">
        <v>722</v>
      </c>
      <c r="G503" s="41"/>
      <c r="H503" s="41"/>
      <c r="I503" s="218"/>
      <c r="J503" s="41"/>
      <c r="K503" s="41"/>
      <c r="L503" s="45"/>
      <c r="M503" s="219"/>
      <c r="N503" s="220"/>
      <c r="O503" s="85"/>
      <c r="P503" s="85"/>
      <c r="Q503" s="85"/>
      <c r="R503" s="85"/>
      <c r="S503" s="85"/>
      <c r="T503" s="86"/>
      <c r="U503" s="39"/>
      <c r="V503" s="39"/>
      <c r="W503" s="39"/>
      <c r="X503" s="39"/>
      <c r="Y503" s="39"/>
      <c r="Z503" s="39"/>
      <c r="AA503" s="39"/>
      <c r="AB503" s="39"/>
      <c r="AC503" s="39"/>
      <c r="AD503" s="39"/>
      <c r="AE503" s="39"/>
      <c r="AT503" s="18" t="s">
        <v>140</v>
      </c>
      <c r="AU503" s="18" t="s">
        <v>138</v>
      </c>
    </row>
    <row r="504" s="2" customFormat="1" ht="21.75" customHeight="1">
      <c r="A504" s="39"/>
      <c r="B504" s="40"/>
      <c r="C504" s="202" t="s">
        <v>727</v>
      </c>
      <c r="D504" s="202" t="s">
        <v>133</v>
      </c>
      <c r="E504" s="203" t="s">
        <v>728</v>
      </c>
      <c r="F504" s="204" t="s">
        <v>729</v>
      </c>
      <c r="G504" s="205" t="s">
        <v>169</v>
      </c>
      <c r="H504" s="206">
        <v>0.47799999999999998</v>
      </c>
      <c r="I504" s="207"/>
      <c r="J504" s="208">
        <f>ROUND(I504*H504,2)</f>
        <v>0</v>
      </c>
      <c r="K504" s="209"/>
      <c r="L504" s="45"/>
      <c r="M504" s="210" t="s">
        <v>19</v>
      </c>
      <c r="N504" s="211" t="s">
        <v>45</v>
      </c>
      <c r="O504" s="85"/>
      <c r="P504" s="212">
        <f>O504*H504</f>
        <v>0</v>
      </c>
      <c r="Q504" s="212">
        <v>0</v>
      </c>
      <c r="R504" s="212">
        <f>Q504*H504</f>
        <v>0</v>
      </c>
      <c r="S504" s="212">
        <v>0</v>
      </c>
      <c r="T504" s="213">
        <f>S504*H504</f>
        <v>0</v>
      </c>
      <c r="U504" s="39"/>
      <c r="V504" s="39"/>
      <c r="W504" s="39"/>
      <c r="X504" s="39"/>
      <c r="Y504" s="39"/>
      <c r="Z504" s="39"/>
      <c r="AA504" s="39"/>
      <c r="AB504" s="39"/>
      <c r="AC504" s="39"/>
      <c r="AD504" s="39"/>
      <c r="AE504" s="39"/>
      <c r="AR504" s="214" t="s">
        <v>312</v>
      </c>
      <c r="AT504" s="214" t="s">
        <v>133</v>
      </c>
      <c r="AU504" s="214" t="s">
        <v>138</v>
      </c>
      <c r="AY504" s="18" t="s">
        <v>131</v>
      </c>
      <c r="BE504" s="215">
        <f>IF(N504="základní",J504,0)</f>
        <v>0</v>
      </c>
      <c r="BF504" s="215">
        <f>IF(N504="snížená",J504,0)</f>
        <v>0</v>
      </c>
      <c r="BG504" s="215">
        <f>IF(N504="zákl. přenesená",J504,0)</f>
        <v>0</v>
      </c>
      <c r="BH504" s="215">
        <f>IF(N504="sníž. přenesená",J504,0)</f>
        <v>0</v>
      </c>
      <c r="BI504" s="215">
        <f>IF(N504="nulová",J504,0)</f>
        <v>0</v>
      </c>
      <c r="BJ504" s="18" t="s">
        <v>138</v>
      </c>
      <c r="BK504" s="215">
        <f>ROUND(I504*H504,2)</f>
        <v>0</v>
      </c>
      <c r="BL504" s="18" t="s">
        <v>312</v>
      </c>
      <c r="BM504" s="214" t="s">
        <v>730</v>
      </c>
    </row>
    <row r="505" s="2" customFormat="1">
      <c r="A505" s="39"/>
      <c r="B505" s="40"/>
      <c r="C505" s="41"/>
      <c r="D505" s="216" t="s">
        <v>140</v>
      </c>
      <c r="E505" s="41"/>
      <c r="F505" s="217" t="s">
        <v>677</v>
      </c>
      <c r="G505" s="41"/>
      <c r="H505" s="41"/>
      <c r="I505" s="218"/>
      <c r="J505" s="41"/>
      <c r="K505" s="41"/>
      <c r="L505" s="45"/>
      <c r="M505" s="219"/>
      <c r="N505" s="220"/>
      <c r="O505" s="85"/>
      <c r="P505" s="85"/>
      <c r="Q505" s="85"/>
      <c r="R505" s="85"/>
      <c r="S505" s="85"/>
      <c r="T505" s="86"/>
      <c r="U505" s="39"/>
      <c r="V505" s="39"/>
      <c r="W505" s="39"/>
      <c r="X505" s="39"/>
      <c r="Y505" s="39"/>
      <c r="Z505" s="39"/>
      <c r="AA505" s="39"/>
      <c r="AB505" s="39"/>
      <c r="AC505" s="39"/>
      <c r="AD505" s="39"/>
      <c r="AE505" s="39"/>
      <c r="AT505" s="18" t="s">
        <v>140</v>
      </c>
      <c r="AU505" s="18" t="s">
        <v>138</v>
      </c>
    </row>
    <row r="506" s="12" customFormat="1" ht="22.8" customHeight="1">
      <c r="A506" s="12"/>
      <c r="B506" s="186"/>
      <c r="C506" s="187"/>
      <c r="D506" s="188" t="s">
        <v>72</v>
      </c>
      <c r="E506" s="200" t="s">
        <v>731</v>
      </c>
      <c r="F506" s="200" t="s">
        <v>732</v>
      </c>
      <c r="G506" s="187"/>
      <c r="H506" s="187"/>
      <c r="I506" s="190"/>
      <c r="J506" s="201">
        <f>BK506</f>
        <v>0</v>
      </c>
      <c r="K506" s="187"/>
      <c r="L506" s="192"/>
      <c r="M506" s="193"/>
      <c r="N506" s="194"/>
      <c r="O506" s="194"/>
      <c r="P506" s="195">
        <f>SUM(P507:P533)</f>
        <v>0</v>
      </c>
      <c r="Q506" s="194"/>
      <c r="R506" s="195">
        <f>SUM(R507:R533)</f>
        <v>9.2738984599999998</v>
      </c>
      <c r="S506" s="194"/>
      <c r="T506" s="196">
        <f>SUM(T507:T533)</f>
        <v>2.0089999999999999</v>
      </c>
      <c r="U506" s="12"/>
      <c r="V506" s="12"/>
      <c r="W506" s="12"/>
      <c r="X506" s="12"/>
      <c r="Y506" s="12"/>
      <c r="Z506" s="12"/>
      <c r="AA506" s="12"/>
      <c r="AB506" s="12"/>
      <c r="AC506" s="12"/>
      <c r="AD506" s="12"/>
      <c r="AE506" s="12"/>
      <c r="AR506" s="197" t="s">
        <v>138</v>
      </c>
      <c r="AT506" s="198" t="s">
        <v>72</v>
      </c>
      <c r="AU506" s="198" t="s">
        <v>81</v>
      </c>
      <c r="AY506" s="197" t="s">
        <v>131</v>
      </c>
      <c r="BK506" s="199">
        <f>SUM(BK507:BK533)</f>
        <v>0</v>
      </c>
    </row>
    <row r="507" s="2" customFormat="1" ht="16.5" customHeight="1">
      <c r="A507" s="39"/>
      <c r="B507" s="40"/>
      <c r="C507" s="202" t="s">
        <v>733</v>
      </c>
      <c r="D507" s="202" t="s">
        <v>133</v>
      </c>
      <c r="E507" s="203" t="s">
        <v>734</v>
      </c>
      <c r="F507" s="204" t="s">
        <v>735</v>
      </c>
      <c r="G507" s="205" t="s">
        <v>136</v>
      </c>
      <c r="H507" s="206">
        <v>442.06</v>
      </c>
      <c r="I507" s="207"/>
      <c r="J507" s="208">
        <f>ROUND(I507*H507,2)</f>
        <v>0</v>
      </c>
      <c r="K507" s="209"/>
      <c r="L507" s="45"/>
      <c r="M507" s="210" t="s">
        <v>19</v>
      </c>
      <c r="N507" s="211" t="s">
        <v>45</v>
      </c>
      <c r="O507" s="85"/>
      <c r="P507" s="212">
        <f>O507*H507</f>
        <v>0</v>
      </c>
      <c r="Q507" s="212">
        <v>0</v>
      </c>
      <c r="R507" s="212">
        <f>Q507*H507</f>
        <v>0</v>
      </c>
      <c r="S507" s="212">
        <v>0</v>
      </c>
      <c r="T507" s="213">
        <f>S507*H507</f>
        <v>0</v>
      </c>
      <c r="U507" s="39"/>
      <c r="V507" s="39"/>
      <c r="W507" s="39"/>
      <c r="X507" s="39"/>
      <c r="Y507" s="39"/>
      <c r="Z507" s="39"/>
      <c r="AA507" s="39"/>
      <c r="AB507" s="39"/>
      <c r="AC507" s="39"/>
      <c r="AD507" s="39"/>
      <c r="AE507" s="39"/>
      <c r="AR507" s="214" t="s">
        <v>312</v>
      </c>
      <c r="AT507" s="214" t="s">
        <v>133</v>
      </c>
      <c r="AU507" s="214" t="s">
        <v>138</v>
      </c>
      <c r="AY507" s="18" t="s">
        <v>131</v>
      </c>
      <c r="BE507" s="215">
        <f>IF(N507="základní",J507,0)</f>
        <v>0</v>
      </c>
      <c r="BF507" s="215">
        <f>IF(N507="snížená",J507,0)</f>
        <v>0</v>
      </c>
      <c r="BG507" s="215">
        <f>IF(N507="zákl. přenesená",J507,0)</f>
        <v>0</v>
      </c>
      <c r="BH507" s="215">
        <f>IF(N507="sníž. přenesená",J507,0)</f>
        <v>0</v>
      </c>
      <c r="BI507" s="215">
        <f>IF(N507="nulová",J507,0)</f>
        <v>0</v>
      </c>
      <c r="BJ507" s="18" t="s">
        <v>138</v>
      </c>
      <c r="BK507" s="215">
        <f>ROUND(I507*H507,2)</f>
        <v>0</v>
      </c>
      <c r="BL507" s="18" t="s">
        <v>312</v>
      </c>
      <c r="BM507" s="214" t="s">
        <v>736</v>
      </c>
    </row>
    <row r="508" s="2" customFormat="1">
      <c r="A508" s="39"/>
      <c r="B508" s="40"/>
      <c r="C508" s="41"/>
      <c r="D508" s="216" t="s">
        <v>140</v>
      </c>
      <c r="E508" s="41"/>
      <c r="F508" s="217" t="s">
        <v>737</v>
      </c>
      <c r="G508" s="41"/>
      <c r="H508" s="41"/>
      <c r="I508" s="218"/>
      <c r="J508" s="41"/>
      <c r="K508" s="41"/>
      <c r="L508" s="45"/>
      <c r="M508" s="219"/>
      <c r="N508" s="220"/>
      <c r="O508" s="85"/>
      <c r="P508" s="85"/>
      <c r="Q508" s="85"/>
      <c r="R508" s="85"/>
      <c r="S508" s="85"/>
      <c r="T508" s="86"/>
      <c r="U508" s="39"/>
      <c r="V508" s="39"/>
      <c r="W508" s="39"/>
      <c r="X508" s="39"/>
      <c r="Y508" s="39"/>
      <c r="Z508" s="39"/>
      <c r="AA508" s="39"/>
      <c r="AB508" s="39"/>
      <c r="AC508" s="39"/>
      <c r="AD508" s="39"/>
      <c r="AE508" s="39"/>
      <c r="AT508" s="18" t="s">
        <v>140</v>
      </c>
      <c r="AU508" s="18" t="s">
        <v>138</v>
      </c>
    </row>
    <row r="509" s="14" customFormat="1">
      <c r="A509" s="14"/>
      <c r="B509" s="231"/>
      <c r="C509" s="232"/>
      <c r="D509" s="216" t="s">
        <v>142</v>
      </c>
      <c r="E509" s="233" t="s">
        <v>19</v>
      </c>
      <c r="F509" s="234" t="s">
        <v>738</v>
      </c>
      <c r="G509" s="232"/>
      <c r="H509" s="235">
        <v>65.099999999999994</v>
      </c>
      <c r="I509" s="236"/>
      <c r="J509" s="232"/>
      <c r="K509" s="232"/>
      <c r="L509" s="237"/>
      <c r="M509" s="238"/>
      <c r="N509" s="239"/>
      <c r="O509" s="239"/>
      <c r="P509" s="239"/>
      <c r="Q509" s="239"/>
      <c r="R509" s="239"/>
      <c r="S509" s="239"/>
      <c r="T509" s="240"/>
      <c r="U509" s="14"/>
      <c r="V509" s="14"/>
      <c r="W509" s="14"/>
      <c r="X509" s="14"/>
      <c r="Y509" s="14"/>
      <c r="Z509" s="14"/>
      <c r="AA509" s="14"/>
      <c r="AB509" s="14"/>
      <c r="AC509" s="14"/>
      <c r="AD509" s="14"/>
      <c r="AE509" s="14"/>
      <c r="AT509" s="241" t="s">
        <v>142</v>
      </c>
      <c r="AU509" s="241" t="s">
        <v>138</v>
      </c>
      <c r="AV509" s="14" t="s">
        <v>138</v>
      </c>
      <c r="AW509" s="14" t="s">
        <v>35</v>
      </c>
      <c r="AX509" s="14" t="s">
        <v>73</v>
      </c>
      <c r="AY509" s="241" t="s">
        <v>131</v>
      </c>
    </row>
    <row r="510" s="14" customFormat="1">
      <c r="A510" s="14"/>
      <c r="B510" s="231"/>
      <c r="C510" s="232"/>
      <c r="D510" s="216" t="s">
        <v>142</v>
      </c>
      <c r="E510" s="233" t="s">
        <v>19</v>
      </c>
      <c r="F510" s="234" t="s">
        <v>739</v>
      </c>
      <c r="G510" s="232"/>
      <c r="H510" s="235">
        <v>42.159999999999997</v>
      </c>
      <c r="I510" s="236"/>
      <c r="J510" s="232"/>
      <c r="K510" s="232"/>
      <c r="L510" s="237"/>
      <c r="M510" s="238"/>
      <c r="N510" s="239"/>
      <c r="O510" s="239"/>
      <c r="P510" s="239"/>
      <c r="Q510" s="239"/>
      <c r="R510" s="239"/>
      <c r="S510" s="239"/>
      <c r="T510" s="240"/>
      <c r="U510" s="14"/>
      <c r="V510" s="14"/>
      <c r="W510" s="14"/>
      <c r="X510" s="14"/>
      <c r="Y510" s="14"/>
      <c r="Z510" s="14"/>
      <c r="AA510" s="14"/>
      <c r="AB510" s="14"/>
      <c r="AC510" s="14"/>
      <c r="AD510" s="14"/>
      <c r="AE510" s="14"/>
      <c r="AT510" s="241" t="s">
        <v>142</v>
      </c>
      <c r="AU510" s="241" t="s">
        <v>138</v>
      </c>
      <c r="AV510" s="14" t="s">
        <v>138</v>
      </c>
      <c r="AW510" s="14" t="s">
        <v>35</v>
      </c>
      <c r="AX510" s="14" t="s">
        <v>73</v>
      </c>
      <c r="AY510" s="241" t="s">
        <v>131</v>
      </c>
    </row>
    <row r="511" s="14" customFormat="1">
      <c r="A511" s="14"/>
      <c r="B511" s="231"/>
      <c r="C511" s="232"/>
      <c r="D511" s="216" t="s">
        <v>142</v>
      </c>
      <c r="E511" s="233" t="s">
        <v>19</v>
      </c>
      <c r="F511" s="234" t="s">
        <v>740</v>
      </c>
      <c r="G511" s="232"/>
      <c r="H511" s="235">
        <v>334.80000000000001</v>
      </c>
      <c r="I511" s="236"/>
      <c r="J511" s="232"/>
      <c r="K511" s="232"/>
      <c r="L511" s="237"/>
      <c r="M511" s="238"/>
      <c r="N511" s="239"/>
      <c r="O511" s="239"/>
      <c r="P511" s="239"/>
      <c r="Q511" s="239"/>
      <c r="R511" s="239"/>
      <c r="S511" s="239"/>
      <c r="T511" s="240"/>
      <c r="U511" s="14"/>
      <c r="V511" s="14"/>
      <c r="W511" s="14"/>
      <c r="X511" s="14"/>
      <c r="Y511" s="14"/>
      <c r="Z511" s="14"/>
      <c r="AA511" s="14"/>
      <c r="AB511" s="14"/>
      <c r="AC511" s="14"/>
      <c r="AD511" s="14"/>
      <c r="AE511" s="14"/>
      <c r="AT511" s="241" t="s">
        <v>142</v>
      </c>
      <c r="AU511" s="241" t="s">
        <v>138</v>
      </c>
      <c r="AV511" s="14" t="s">
        <v>138</v>
      </c>
      <c r="AW511" s="14" t="s">
        <v>35</v>
      </c>
      <c r="AX511" s="14" t="s">
        <v>73</v>
      </c>
      <c r="AY511" s="241" t="s">
        <v>131</v>
      </c>
    </row>
    <row r="512" s="15" customFormat="1">
      <c r="A512" s="15"/>
      <c r="B512" s="242"/>
      <c r="C512" s="243"/>
      <c r="D512" s="216" t="s">
        <v>142</v>
      </c>
      <c r="E512" s="244" t="s">
        <v>19</v>
      </c>
      <c r="F512" s="245" t="s">
        <v>148</v>
      </c>
      <c r="G512" s="243"/>
      <c r="H512" s="246">
        <v>442.06</v>
      </c>
      <c r="I512" s="247"/>
      <c r="J512" s="243"/>
      <c r="K512" s="243"/>
      <c r="L512" s="248"/>
      <c r="M512" s="249"/>
      <c r="N512" s="250"/>
      <c r="O512" s="250"/>
      <c r="P512" s="250"/>
      <c r="Q512" s="250"/>
      <c r="R512" s="250"/>
      <c r="S512" s="250"/>
      <c r="T512" s="251"/>
      <c r="U512" s="15"/>
      <c r="V512" s="15"/>
      <c r="W512" s="15"/>
      <c r="X512" s="15"/>
      <c r="Y512" s="15"/>
      <c r="Z512" s="15"/>
      <c r="AA512" s="15"/>
      <c r="AB512" s="15"/>
      <c r="AC512" s="15"/>
      <c r="AD512" s="15"/>
      <c r="AE512" s="15"/>
      <c r="AT512" s="252" t="s">
        <v>142</v>
      </c>
      <c r="AU512" s="252" t="s">
        <v>138</v>
      </c>
      <c r="AV512" s="15" t="s">
        <v>137</v>
      </c>
      <c r="AW512" s="15" t="s">
        <v>35</v>
      </c>
      <c r="AX512" s="15" t="s">
        <v>81</v>
      </c>
      <c r="AY512" s="252" t="s">
        <v>131</v>
      </c>
    </row>
    <row r="513" s="2" customFormat="1" ht="16.5" customHeight="1">
      <c r="A513" s="39"/>
      <c r="B513" s="40"/>
      <c r="C513" s="253" t="s">
        <v>741</v>
      </c>
      <c r="D513" s="253" t="s">
        <v>207</v>
      </c>
      <c r="E513" s="254" t="s">
        <v>742</v>
      </c>
      <c r="F513" s="255" t="s">
        <v>743</v>
      </c>
      <c r="G513" s="256" t="s">
        <v>156</v>
      </c>
      <c r="H513" s="257">
        <v>14.753</v>
      </c>
      <c r="I513" s="258"/>
      <c r="J513" s="259">
        <f>ROUND(I513*H513,2)</f>
        <v>0</v>
      </c>
      <c r="K513" s="260"/>
      <c r="L513" s="261"/>
      <c r="M513" s="262" t="s">
        <v>19</v>
      </c>
      <c r="N513" s="263" t="s">
        <v>45</v>
      </c>
      <c r="O513" s="85"/>
      <c r="P513" s="212">
        <f>O513*H513</f>
        <v>0</v>
      </c>
      <c r="Q513" s="212">
        <v>0.55000000000000004</v>
      </c>
      <c r="R513" s="212">
        <f>Q513*H513</f>
        <v>8.1141500000000004</v>
      </c>
      <c r="S513" s="212">
        <v>0</v>
      </c>
      <c r="T513" s="213">
        <f>S513*H513</f>
        <v>0</v>
      </c>
      <c r="U513" s="39"/>
      <c r="V513" s="39"/>
      <c r="W513" s="39"/>
      <c r="X513" s="39"/>
      <c r="Y513" s="39"/>
      <c r="Z513" s="39"/>
      <c r="AA513" s="39"/>
      <c r="AB513" s="39"/>
      <c r="AC513" s="39"/>
      <c r="AD513" s="39"/>
      <c r="AE513" s="39"/>
      <c r="AR513" s="214" t="s">
        <v>346</v>
      </c>
      <c r="AT513" s="214" t="s">
        <v>207</v>
      </c>
      <c r="AU513" s="214" t="s">
        <v>138</v>
      </c>
      <c r="AY513" s="18" t="s">
        <v>131</v>
      </c>
      <c r="BE513" s="215">
        <f>IF(N513="základní",J513,0)</f>
        <v>0</v>
      </c>
      <c r="BF513" s="215">
        <f>IF(N513="snížená",J513,0)</f>
        <v>0</v>
      </c>
      <c r="BG513" s="215">
        <f>IF(N513="zákl. přenesená",J513,0)</f>
        <v>0</v>
      </c>
      <c r="BH513" s="215">
        <f>IF(N513="sníž. přenesená",J513,0)</f>
        <v>0</v>
      </c>
      <c r="BI513" s="215">
        <f>IF(N513="nulová",J513,0)</f>
        <v>0</v>
      </c>
      <c r="BJ513" s="18" t="s">
        <v>138</v>
      </c>
      <c r="BK513" s="215">
        <f>ROUND(I513*H513,2)</f>
        <v>0</v>
      </c>
      <c r="BL513" s="18" t="s">
        <v>312</v>
      </c>
      <c r="BM513" s="214" t="s">
        <v>744</v>
      </c>
    </row>
    <row r="514" s="14" customFormat="1">
      <c r="A514" s="14"/>
      <c r="B514" s="231"/>
      <c r="C514" s="232"/>
      <c r="D514" s="216" t="s">
        <v>142</v>
      </c>
      <c r="E514" s="233" t="s">
        <v>19</v>
      </c>
      <c r="F514" s="234" t="s">
        <v>745</v>
      </c>
      <c r="G514" s="232"/>
      <c r="H514" s="235">
        <v>14.753</v>
      </c>
      <c r="I514" s="236"/>
      <c r="J514" s="232"/>
      <c r="K514" s="232"/>
      <c r="L514" s="237"/>
      <c r="M514" s="238"/>
      <c r="N514" s="239"/>
      <c r="O514" s="239"/>
      <c r="P514" s="239"/>
      <c r="Q514" s="239"/>
      <c r="R514" s="239"/>
      <c r="S514" s="239"/>
      <c r="T514" s="240"/>
      <c r="U514" s="14"/>
      <c r="V514" s="14"/>
      <c r="W514" s="14"/>
      <c r="X514" s="14"/>
      <c r="Y514" s="14"/>
      <c r="Z514" s="14"/>
      <c r="AA514" s="14"/>
      <c r="AB514" s="14"/>
      <c r="AC514" s="14"/>
      <c r="AD514" s="14"/>
      <c r="AE514" s="14"/>
      <c r="AT514" s="241" t="s">
        <v>142</v>
      </c>
      <c r="AU514" s="241" t="s">
        <v>138</v>
      </c>
      <c r="AV514" s="14" t="s">
        <v>138</v>
      </c>
      <c r="AW514" s="14" t="s">
        <v>35</v>
      </c>
      <c r="AX514" s="14" t="s">
        <v>81</v>
      </c>
      <c r="AY514" s="241" t="s">
        <v>131</v>
      </c>
    </row>
    <row r="515" s="2" customFormat="1" ht="16.5" customHeight="1">
      <c r="A515" s="39"/>
      <c r="B515" s="40"/>
      <c r="C515" s="202" t="s">
        <v>746</v>
      </c>
      <c r="D515" s="202" t="s">
        <v>133</v>
      </c>
      <c r="E515" s="203" t="s">
        <v>747</v>
      </c>
      <c r="F515" s="204" t="s">
        <v>748</v>
      </c>
      <c r="G515" s="205" t="s">
        <v>241</v>
      </c>
      <c r="H515" s="206">
        <v>507.31999999999999</v>
      </c>
      <c r="I515" s="207"/>
      <c r="J515" s="208">
        <f>ROUND(I515*H515,2)</f>
        <v>0</v>
      </c>
      <c r="K515" s="209"/>
      <c r="L515" s="45"/>
      <c r="M515" s="210" t="s">
        <v>19</v>
      </c>
      <c r="N515" s="211" t="s">
        <v>45</v>
      </c>
      <c r="O515" s="85"/>
      <c r="P515" s="212">
        <f>O515*H515</f>
        <v>0</v>
      </c>
      <c r="Q515" s="212">
        <v>0</v>
      </c>
      <c r="R515" s="212">
        <f>Q515*H515</f>
        <v>0</v>
      </c>
      <c r="S515" s="212">
        <v>0</v>
      </c>
      <c r="T515" s="213">
        <f>S515*H515</f>
        <v>0</v>
      </c>
      <c r="U515" s="39"/>
      <c r="V515" s="39"/>
      <c r="W515" s="39"/>
      <c r="X515" s="39"/>
      <c r="Y515" s="39"/>
      <c r="Z515" s="39"/>
      <c r="AA515" s="39"/>
      <c r="AB515" s="39"/>
      <c r="AC515" s="39"/>
      <c r="AD515" s="39"/>
      <c r="AE515" s="39"/>
      <c r="AR515" s="214" t="s">
        <v>312</v>
      </c>
      <c r="AT515" s="214" t="s">
        <v>133</v>
      </c>
      <c r="AU515" s="214" t="s">
        <v>138</v>
      </c>
      <c r="AY515" s="18" t="s">
        <v>131</v>
      </c>
      <c r="BE515" s="215">
        <f>IF(N515="základní",J515,0)</f>
        <v>0</v>
      </c>
      <c r="BF515" s="215">
        <f>IF(N515="snížená",J515,0)</f>
        <v>0</v>
      </c>
      <c r="BG515" s="215">
        <f>IF(N515="zákl. přenesená",J515,0)</f>
        <v>0</v>
      </c>
      <c r="BH515" s="215">
        <f>IF(N515="sníž. přenesená",J515,0)</f>
        <v>0</v>
      </c>
      <c r="BI515" s="215">
        <f>IF(N515="nulová",J515,0)</f>
        <v>0</v>
      </c>
      <c r="BJ515" s="18" t="s">
        <v>138</v>
      </c>
      <c r="BK515" s="215">
        <f>ROUND(I515*H515,2)</f>
        <v>0</v>
      </c>
      <c r="BL515" s="18" t="s">
        <v>312</v>
      </c>
      <c r="BM515" s="214" t="s">
        <v>749</v>
      </c>
    </row>
    <row r="516" s="2" customFormat="1">
      <c r="A516" s="39"/>
      <c r="B516" s="40"/>
      <c r="C516" s="41"/>
      <c r="D516" s="216" t="s">
        <v>140</v>
      </c>
      <c r="E516" s="41"/>
      <c r="F516" s="217" t="s">
        <v>737</v>
      </c>
      <c r="G516" s="41"/>
      <c r="H516" s="41"/>
      <c r="I516" s="218"/>
      <c r="J516" s="41"/>
      <c r="K516" s="41"/>
      <c r="L516" s="45"/>
      <c r="M516" s="219"/>
      <c r="N516" s="220"/>
      <c r="O516" s="85"/>
      <c r="P516" s="85"/>
      <c r="Q516" s="85"/>
      <c r="R516" s="85"/>
      <c r="S516" s="85"/>
      <c r="T516" s="86"/>
      <c r="U516" s="39"/>
      <c r="V516" s="39"/>
      <c r="W516" s="39"/>
      <c r="X516" s="39"/>
      <c r="Y516" s="39"/>
      <c r="Z516" s="39"/>
      <c r="AA516" s="39"/>
      <c r="AB516" s="39"/>
      <c r="AC516" s="39"/>
      <c r="AD516" s="39"/>
      <c r="AE516" s="39"/>
      <c r="AT516" s="18" t="s">
        <v>140</v>
      </c>
      <c r="AU516" s="18" t="s">
        <v>138</v>
      </c>
    </row>
    <row r="517" s="14" customFormat="1">
      <c r="A517" s="14"/>
      <c r="B517" s="231"/>
      <c r="C517" s="232"/>
      <c r="D517" s="216" t="s">
        <v>142</v>
      </c>
      <c r="E517" s="233" t="s">
        <v>19</v>
      </c>
      <c r="F517" s="234" t="s">
        <v>750</v>
      </c>
      <c r="G517" s="232"/>
      <c r="H517" s="235">
        <v>352.80000000000001</v>
      </c>
      <c r="I517" s="236"/>
      <c r="J517" s="232"/>
      <c r="K517" s="232"/>
      <c r="L517" s="237"/>
      <c r="M517" s="238"/>
      <c r="N517" s="239"/>
      <c r="O517" s="239"/>
      <c r="P517" s="239"/>
      <c r="Q517" s="239"/>
      <c r="R517" s="239"/>
      <c r="S517" s="239"/>
      <c r="T517" s="240"/>
      <c r="U517" s="14"/>
      <c r="V517" s="14"/>
      <c r="W517" s="14"/>
      <c r="X517" s="14"/>
      <c r="Y517" s="14"/>
      <c r="Z517" s="14"/>
      <c r="AA517" s="14"/>
      <c r="AB517" s="14"/>
      <c r="AC517" s="14"/>
      <c r="AD517" s="14"/>
      <c r="AE517" s="14"/>
      <c r="AT517" s="241" t="s">
        <v>142</v>
      </c>
      <c r="AU517" s="241" t="s">
        <v>138</v>
      </c>
      <c r="AV517" s="14" t="s">
        <v>138</v>
      </c>
      <c r="AW517" s="14" t="s">
        <v>35</v>
      </c>
      <c r="AX517" s="14" t="s">
        <v>73</v>
      </c>
      <c r="AY517" s="241" t="s">
        <v>131</v>
      </c>
    </row>
    <row r="518" s="14" customFormat="1">
      <c r="A518" s="14"/>
      <c r="B518" s="231"/>
      <c r="C518" s="232"/>
      <c r="D518" s="216" t="s">
        <v>142</v>
      </c>
      <c r="E518" s="233" t="s">
        <v>19</v>
      </c>
      <c r="F518" s="234" t="s">
        <v>751</v>
      </c>
      <c r="G518" s="232"/>
      <c r="H518" s="235">
        <v>154.52000000000001</v>
      </c>
      <c r="I518" s="236"/>
      <c r="J518" s="232"/>
      <c r="K518" s="232"/>
      <c r="L518" s="237"/>
      <c r="M518" s="238"/>
      <c r="N518" s="239"/>
      <c r="O518" s="239"/>
      <c r="P518" s="239"/>
      <c r="Q518" s="239"/>
      <c r="R518" s="239"/>
      <c r="S518" s="239"/>
      <c r="T518" s="240"/>
      <c r="U518" s="14"/>
      <c r="V518" s="14"/>
      <c r="W518" s="14"/>
      <c r="X518" s="14"/>
      <c r="Y518" s="14"/>
      <c r="Z518" s="14"/>
      <c r="AA518" s="14"/>
      <c r="AB518" s="14"/>
      <c r="AC518" s="14"/>
      <c r="AD518" s="14"/>
      <c r="AE518" s="14"/>
      <c r="AT518" s="241" t="s">
        <v>142</v>
      </c>
      <c r="AU518" s="241" t="s">
        <v>138</v>
      </c>
      <c r="AV518" s="14" t="s">
        <v>138</v>
      </c>
      <c r="AW518" s="14" t="s">
        <v>35</v>
      </c>
      <c r="AX518" s="14" t="s">
        <v>73</v>
      </c>
      <c r="AY518" s="241" t="s">
        <v>131</v>
      </c>
    </row>
    <row r="519" s="15" customFormat="1">
      <c r="A519" s="15"/>
      <c r="B519" s="242"/>
      <c r="C519" s="243"/>
      <c r="D519" s="216" t="s">
        <v>142</v>
      </c>
      <c r="E519" s="244" t="s">
        <v>19</v>
      </c>
      <c r="F519" s="245" t="s">
        <v>148</v>
      </c>
      <c r="G519" s="243"/>
      <c r="H519" s="246">
        <v>507.32000000000005</v>
      </c>
      <c r="I519" s="247"/>
      <c r="J519" s="243"/>
      <c r="K519" s="243"/>
      <c r="L519" s="248"/>
      <c r="M519" s="249"/>
      <c r="N519" s="250"/>
      <c r="O519" s="250"/>
      <c r="P519" s="250"/>
      <c r="Q519" s="250"/>
      <c r="R519" s="250"/>
      <c r="S519" s="250"/>
      <c r="T519" s="251"/>
      <c r="U519" s="15"/>
      <c r="V519" s="15"/>
      <c r="W519" s="15"/>
      <c r="X519" s="15"/>
      <c r="Y519" s="15"/>
      <c r="Z519" s="15"/>
      <c r="AA519" s="15"/>
      <c r="AB519" s="15"/>
      <c r="AC519" s="15"/>
      <c r="AD519" s="15"/>
      <c r="AE519" s="15"/>
      <c r="AT519" s="252" t="s">
        <v>142</v>
      </c>
      <c r="AU519" s="252" t="s">
        <v>138</v>
      </c>
      <c r="AV519" s="15" t="s">
        <v>137</v>
      </c>
      <c r="AW519" s="15" t="s">
        <v>35</v>
      </c>
      <c r="AX519" s="15" t="s">
        <v>81</v>
      </c>
      <c r="AY519" s="252" t="s">
        <v>131</v>
      </c>
    </row>
    <row r="520" s="2" customFormat="1" ht="16.5" customHeight="1">
      <c r="A520" s="39"/>
      <c r="B520" s="40"/>
      <c r="C520" s="253" t="s">
        <v>752</v>
      </c>
      <c r="D520" s="253" t="s">
        <v>207</v>
      </c>
      <c r="E520" s="254" t="s">
        <v>742</v>
      </c>
      <c r="F520" s="255" t="s">
        <v>743</v>
      </c>
      <c r="G520" s="256" t="s">
        <v>156</v>
      </c>
      <c r="H520" s="257">
        <v>1.218</v>
      </c>
      <c r="I520" s="258"/>
      <c r="J520" s="259">
        <f>ROUND(I520*H520,2)</f>
        <v>0</v>
      </c>
      <c r="K520" s="260"/>
      <c r="L520" s="261"/>
      <c r="M520" s="262" t="s">
        <v>19</v>
      </c>
      <c r="N520" s="263" t="s">
        <v>45</v>
      </c>
      <c r="O520" s="85"/>
      <c r="P520" s="212">
        <f>O520*H520</f>
        <v>0</v>
      </c>
      <c r="Q520" s="212">
        <v>0.55000000000000004</v>
      </c>
      <c r="R520" s="212">
        <f>Q520*H520</f>
        <v>0.66990000000000005</v>
      </c>
      <c r="S520" s="212">
        <v>0</v>
      </c>
      <c r="T520" s="213">
        <f>S520*H520</f>
        <v>0</v>
      </c>
      <c r="U520" s="39"/>
      <c r="V520" s="39"/>
      <c r="W520" s="39"/>
      <c r="X520" s="39"/>
      <c r="Y520" s="39"/>
      <c r="Z520" s="39"/>
      <c r="AA520" s="39"/>
      <c r="AB520" s="39"/>
      <c r="AC520" s="39"/>
      <c r="AD520" s="39"/>
      <c r="AE520" s="39"/>
      <c r="AR520" s="214" t="s">
        <v>346</v>
      </c>
      <c r="AT520" s="214" t="s">
        <v>207</v>
      </c>
      <c r="AU520" s="214" t="s">
        <v>138</v>
      </c>
      <c r="AY520" s="18" t="s">
        <v>131</v>
      </c>
      <c r="BE520" s="215">
        <f>IF(N520="základní",J520,0)</f>
        <v>0</v>
      </c>
      <c r="BF520" s="215">
        <f>IF(N520="snížená",J520,0)</f>
        <v>0</v>
      </c>
      <c r="BG520" s="215">
        <f>IF(N520="zákl. přenesená",J520,0)</f>
        <v>0</v>
      </c>
      <c r="BH520" s="215">
        <f>IF(N520="sníž. přenesená",J520,0)</f>
        <v>0</v>
      </c>
      <c r="BI520" s="215">
        <f>IF(N520="nulová",J520,0)</f>
        <v>0</v>
      </c>
      <c r="BJ520" s="18" t="s">
        <v>138</v>
      </c>
      <c r="BK520" s="215">
        <f>ROUND(I520*H520,2)</f>
        <v>0</v>
      </c>
      <c r="BL520" s="18" t="s">
        <v>312</v>
      </c>
      <c r="BM520" s="214" t="s">
        <v>753</v>
      </c>
    </row>
    <row r="521" s="2" customFormat="1" ht="21.75" customHeight="1">
      <c r="A521" s="39"/>
      <c r="B521" s="40"/>
      <c r="C521" s="202" t="s">
        <v>754</v>
      </c>
      <c r="D521" s="202" t="s">
        <v>133</v>
      </c>
      <c r="E521" s="203" t="s">
        <v>755</v>
      </c>
      <c r="F521" s="204" t="s">
        <v>756</v>
      </c>
      <c r="G521" s="205" t="s">
        <v>136</v>
      </c>
      <c r="H521" s="206">
        <v>401.80000000000001</v>
      </c>
      <c r="I521" s="207"/>
      <c r="J521" s="208">
        <f>ROUND(I521*H521,2)</f>
        <v>0</v>
      </c>
      <c r="K521" s="209"/>
      <c r="L521" s="45"/>
      <c r="M521" s="210" t="s">
        <v>19</v>
      </c>
      <c r="N521" s="211" t="s">
        <v>45</v>
      </c>
      <c r="O521" s="85"/>
      <c r="P521" s="212">
        <f>O521*H521</f>
        <v>0</v>
      </c>
      <c r="Q521" s="212">
        <v>0</v>
      </c>
      <c r="R521" s="212">
        <f>Q521*H521</f>
        <v>0</v>
      </c>
      <c r="S521" s="212">
        <v>0.0050000000000000001</v>
      </c>
      <c r="T521" s="213">
        <f>S521*H521</f>
        <v>2.0089999999999999</v>
      </c>
      <c r="U521" s="39"/>
      <c r="V521" s="39"/>
      <c r="W521" s="39"/>
      <c r="X521" s="39"/>
      <c r="Y521" s="39"/>
      <c r="Z521" s="39"/>
      <c r="AA521" s="39"/>
      <c r="AB521" s="39"/>
      <c r="AC521" s="39"/>
      <c r="AD521" s="39"/>
      <c r="AE521" s="39"/>
      <c r="AR521" s="214" t="s">
        <v>312</v>
      </c>
      <c r="AT521" s="214" t="s">
        <v>133</v>
      </c>
      <c r="AU521" s="214" t="s">
        <v>138</v>
      </c>
      <c r="AY521" s="18" t="s">
        <v>131</v>
      </c>
      <c r="BE521" s="215">
        <f>IF(N521="základní",J521,0)</f>
        <v>0</v>
      </c>
      <c r="BF521" s="215">
        <f>IF(N521="snížená",J521,0)</f>
        <v>0</v>
      </c>
      <c r="BG521" s="215">
        <f>IF(N521="zákl. přenesená",J521,0)</f>
        <v>0</v>
      </c>
      <c r="BH521" s="215">
        <f>IF(N521="sníž. přenesená",J521,0)</f>
        <v>0</v>
      </c>
      <c r="BI521" s="215">
        <f>IF(N521="nulová",J521,0)</f>
        <v>0</v>
      </c>
      <c r="BJ521" s="18" t="s">
        <v>138</v>
      </c>
      <c r="BK521" s="215">
        <f>ROUND(I521*H521,2)</f>
        <v>0</v>
      </c>
      <c r="BL521" s="18" t="s">
        <v>312</v>
      </c>
      <c r="BM521" s="214" t="s">
        <v>757</v>
      </c>
    </row>
    <row r="522" s="14" customFormat="1">
      <c r="A522" s="14"/>
      <c r="B522" s="231"/>
      <c r="C522" s="232"/>
      <c r="D522" s="216" t="s">
        <v>142</v>
      </c>
      <c r="E522" s="233" t="s">
        <v>19</v>
      </c>
      <c r="F522" s="234" t="s">
        <v>758</v>
      </c>
      <c r="G522" s="232"/>
      <c r="H522" s="235">
        <v>102.90000000000001</v>
      </c>
      <c r="I522" s="236"/>
      <c r="J522" s="232"/>
      <c r="K522" s="232"/>
      <c r="L522" s="237"/>
      <c r="M522" s="238"/>
      <c r="N522" s="239"/>
      <c r="O522" s="239"/>
      <c r="P522" s="239"/>
      <c r="Q522" s="239"/>
      <c r="R522" s="239"/>
      <c r="S522" s="239"/>
      <c r="T522" s="240"/>
      <c r="U522" s="14"/>
      <c r="V522" s="14"/>
      <c r="W522" s="14"/>
      <c r="X522" s="14"/>
      <c r="Y522" s="14"/>
      <c r="Z522" s="14"/>
      <c r="AA522" s="14"/>
      <c r="AB522" s="14"/>
      <c r="AC522" s="14"/>
      <c r="AD522" s="14"/>
      <c r="AE522" s="14"/>
      <c r="AT522" s="241" t="s">
        <v>142</v>
      </c>
      <c r="AU522" s="241" t="s">
        <v>138</v>
      </c>
      <c r="AV522" s="14" t="s">
        <v>138</v>
      </c>
      <c r="AW522" s="14" t="s">
        <v>35</v>
      </c>
      <c r="AX522" s="14" t="s">
        <v>73</v>
      </c>
      <c r="AY522" s="241" t="s">
        <v>131</v>
      </c>
    </row>
    <row r="523" s="14" customFormat="1">
      <c r="A523" s="14"/>
      <c r="B523" s="231"/>
      <c r="C523" s="232"/>
      <c r="D523" s="216" t="s">
        <v>142</v>
      </c>
      <c r="E523" s="233" t="s">
        <v>19</v>
      </c>
      <c r="F523" s="234" t="s">
        <v>759</v>
      </c>
      <c r="G523" s="232"/>
      <c r="H523" s="235">
        <v>34.299999999999997</v>
      </c>
      <c r="I523" s="236"/>
      <c r="J523" s="232"/>
      <c r="K523" s="232"/>
      <c r="L523" s="237"/>
      <c r="M523" s="238"/>
      <c r="N523" s="239"/>
      <c r="O523" s="239"/>
      <c r="P523" s="239"/>
      <c r="Q523" s="239"/>
      <c r="R523" s="239"/>
      <c r="S523" s="239"/>
      <c r="T523" s="240"/>
      <c r="U523" s="14"/>
      <c r="V523" s="14"/>
      <c r="W523" s="14"/>
      <c r="X523" s="14"/>
      <c r="Y523" s="14"/>
      <c r="Z523" s="14"/>
      <c r="AA523" s="14"/>
      <c r="AB523" s="14"/>
      <c r="AC523" s="14"/>
      <c r="AD523" s="14"/>
      <c r="AE523" s="14"/>
      <c r="AT523" s="241" t="s">
        <v>142</v>
      </c>
      <c r="AU523" s="241" t="s">
        <v>138</v>
      </c>
      <c r="AV523" s="14" t="s">
        <v>138</v>
      </c>
      <c r="AW523" s="14" t="s">
        <v>35</v>
      </c>
      <c r="AX523" s="14" t="s">
        <v>73</v>
      </c>
      <c r="AY523" s="241" t="s">
        <v>131</v>
      </c>
    </row>
    <row r="524" s="14" customFormat="1">
      <c r="A524" s="14"/>
      <c r="B524" s="231"/>
      <c r="C524" s="232"/>
      <c r="D524" s="216" t="s">
        <v>142</v>
      </c>
      <c r="E524" s="233" t="s">
        <v>19</v>
      </c>
      <c r="F524" s="234" t="s">
        <v>760</v>
      </c>
      <c r="G524" s="232"/>
      <c r="H524" s="235">
        <v>264.60000000000002</v>
      </c>
      <c r="I524" s="236"/>
      <c r="J524" s="232"/>
      <c r="K524" s="232"/>
      <c r="L524" s="237"/>
      <c r="M524" s="238"/>
      <c r="N524" s="239"/>
      <c r="O524" s="239"/>
      <c r="P524" s="239"/>
      <c r="Q524" s="239"/>
      <c r="R524" s="239"/>
      <c r="S524" s="239"/>
      <c r="T524" s="240"/>
      <c r="U524" s="14"/>
      <c r="V524" s="14"/>
      <c r="W524" s="14"/>
      <c r="X524" s="14"/>
      <c r="Y524" s="14"/>
      <c r="Z524" s="14"/>
      <c r="AA524" s="14"/>
      <c r="AB524" s="14"/>
      <c r="AC524" s="14"/>
      <c r="AD524" s="14"/>
      <c r="AE524" s="14"/>
      <c r="AT524" s="241" t="s">
        <v>142</v>
      </c>
      <c r="AU524" s="241" t="s">
        <v>138</v>
      </c>
      <c r="AV524" s="14" t="s">
        <v>138</v>
      </c>
      <c r="AW524" s="14" t="s">
        <v>35</v>
      </c>
      <c r="AX524" s="14" t="s">
        <v>73</v>
      </c>
      <c r="AY524" s="241" t="s">
        <v>131</v>
      </c>
    </row>
    <row r="525" s="15" customFormat="1">
      <c r="A525" s="15"/>
      <c r="B525" s="242"/>
      <c r="C525" s="243"/>
      <c r="D525" s="216" t="s">
        <v>142</v>
      </c>
      <c r="E525" s="244" t="s">
        <v>19</v>
      </c>
      <c r="F525" s="245" t="s">
        <v>148</v>
      </c>
      <c r="G525" s="243"/>
      <c r="H525" s="246">
        <v>401.80000000000001</v>
      </c>
      <c r="I525" s="247"/>
      <c r="J525" s="243"/>
      <c r="K525" s="243"/>
      <c r="L525" s="248"/>
      <c r="M525" s="249"/>
      <c r="N525" s="250"/>
      <c r="O525" s="250"/>
      <c r="P525" s="250"/>
      <c r="Q525" s="250"/>
      <c r="R525" s="250"/>
      <c r="S525" s="250"/>
      <c r="T525" s="251"/>
      <c r="U525" s="15"/>
      <c r="V525" s="15"/>
      <c r="W525" s="15"/>
      <c r="X525" s="15"/>
      <c r="Y525" s="15"/>
      <c r="Z525" s="15"/>
      <c r="AA525" s="15"/>
      <c r="AB525" s="15"/>
      <c r="AC525" s="15"/>
      <c r="AD525" s="15"/>
      <c r="AE525" s="15"/>
      <c r="AT525" s="252" t="s">
        <v>142</v>
      </c>
      <c r="AU525" s="252" t="s">
        <v>138</v>
      </c>
      <c r="AV525" s="15" t="s">
        <v>137</v>
      </c>
      <c r="AW525" s="15" t="s">
        <v>35</v>
      </c>
      <c r="AX525" s="15" t="s">
        <v>81</v>
      </c>
      <c r="AY525" s="252" t="s">
        <v>131</v>
      </c>
    </row>
    <row r="526" s="2" customFormat="1" ht="21.75" customHeight="1">
      <c r="A526" s="39"/>
      <c r="B526" s="40"/>
      <c r="C526" s="202" t="s">
        <v>761</v>
      </c>
      <c r="D526" s="202" t="s">
        <v>133</v>
      </c>
      <c r="E526" s="203" t="s">
        <v>762</v>
      </c>
      <c r="F526" s="204" t="s">
        <v>763</v>
      </c>
      <c r="G526" s="205" t="s">
        <v>156</v>
      </c>
      <c r="H526" s="206">
        <v>1.218</v>
      </c>
      <c r="I526" s="207"/>
      <c r="J526" s="208">
        <f>ROUND(I526*H526,2)</f>
        <v>0</v>
      </c>
      <c r="K526" s="209"/>
      <c r="L526" s="45"/>
      <c r="M526" s="210" t="s">
        <v>19</v>
      </c>
      <c r="N526" s="211" t="s">
        <v>45</v>
      </c>
      <c r="O526" s="85"/>
      <c r="P526" s="212">
        <f>O526*H526</f>
        <v>0</v>
      </c>
      <c r="Q526" s="212">
        <v>0.023369999999999998</v>
      </c>
      <c r="R526" s="212">
        <f>Q526*H526</f>
        <v>0.028464659999999996</v>
      </c>
      <c r="S526" s="212">
        <v>0</v>
      </c>
      <c r="T526" s="213">
        <f>S526*H526</f>
        <v>0</v>
      </c>
      <c r="U526" s="39"/>
      <c r="V526" s="39"/>
      <c r="W526" s="39"/>
      <c r="X526" s="39"/>
      <c r="Y526" s="39"/>
      <c r="Z526" s="39"/>
      <c r="AA526" s="39"/>
      <c r="AB526" s="39"/>
      <c r="AC526" s="39"/>
      <c r="AD526" s="39"/>
      <c r="AE526" s="39"/>
      <c r="AR526" s="214" t="s">
        <v>312</v>
      </c>
      <c r="AT526" s="214" t="s">
        <v>133</v>
      </c>
      <c r="AU526" s="214" t="s">
        <v>138</v>
      </c>
      <c r="AY526" s="18" t="s">
        <v>131</v>
      </c>
      <c r="BE526" s="215">
        <f>IF(N526="základní",J526,0)</f>
        <v>0</v>
      </c>
      <c r="BF526" s="215">
        <f>IF(N526="snížená",J526,0)</f>
        <v>0</v>
      </c>
      <c r="BG526" s="215">
        <f>IF(N526="zákl. přenesená",J526,0)</f>
        <v>0</v>
      </c>
      <c r="BH526" s="215">
        <f>IF(N526="sníž. přenesená",J526,0)</f>
        <v>0</v>
      </c>
      <c r="BI526" s="215">
        <f>IF(N526="nulová",J526,0)</f>
        <v>0</v>
      </c>
      <c r="BJ526" s="18" t="s">
        <v>138</v>
      </c>
      <c r="BK526" s="215">
        <f>ROUND(I526*H526,2)</f>
        <v>0</v>
      </c>
      <c r="BL526" s="18" t="s">
        <v>312</v>
      </c>
      <c r="BM526" s="214" t="s">
        <v>764</v>
      </c>
    </row>
    <row r="527" s="2" customFormat="1">
      <c r="A527" s="39"/>
      <c r="B527" s="40"/>
      <c r="C527" s="41"/>
      <c r="D527" s="216" t="s">
        <v>140</v>
      </c>
      <c r="E527" s="41"/>
      <c r="F527" s="217" t="s">
        <v>765</v>
      </c>
      <c r="G527" s="41"/>
      <c r="H527" s="41"/>
      <c r="I527" s="218"/>
      <c r="J527" s="41"/>
      <c r="K527" s="41"/>
      <c r="L527" s="45"/>
      <c r="M527" s="219"/>
      <c r="N527" s="220"/>
      <c r="O527" s="85"/>
      <c r="P527" s="85"/>
      <c r="Q527" s="85"/>
      <c r="R527" s="85"/>
      <c r="S527" s="85"/>
      <c r="T527" s="86"/>
      <c r="U527" s="39"/>
      <c r="V527" s="39"/>
      <c r="W527" s="39"/>
      <c r="X527" s="39"/>
      <c r="Y527" s="39"/>
      <c r="Z527" s="39"/>
      <c r="AA527" s="39"/>
      <c r="AB527" s="39"/>
      <c r="AC527" s="39"/>
      <c r="AD527" s="39"/>
      <c r="AE527" s="39"/>
      <c r="AT527" s="18" t="s">
        <v>140</v>
      </c>
      <c r="AU527" s="18" t="s">
        <v>138</v>
      </c>
    </row>
    <row r="528" s="2" customFormat="1" ht="21.75" customHeight="1">
      <c r="A528" s="39"/>
      <c r="B528" s="40"/>
      <c r="C528" s="202" t="s">
        <v>766</v>
      </c>
      <c r="D528" s="202" t="s">
        <v>133</v>
      </c>
      <c r="E528" s="203" t="s">
        <v>767</v>
      </c>
      <c r="F528" s="204" t="s">
        <v>768</v>
      </c>
      <c r="G528" s="205" t="s">
        <v>136</v>
      </c>
      <c r="H528" s="206">
        <v>29.219999999999999</v>
      </c>
      <c r="I528" s="207"/>
      <c r="J528" s="208">
        <f>ROUND(I528*H528,2)</f>
        <v>0</v>
      </c>
      <c r="K528" s="209"/>
      <c r="L528" s="45"/>
      <c r="M528" s="210" t="s">
        <v>19</v>
      </c>
      <c r="N528" s="211" t="s">
        <v>45</v>
      </c>
      <c r="O528" s="85"/>
      <c r="P528" s="212">
        <f>O528*H528</f>
        <v>0</v>
      </c>
      <c r="Q528" s="212">
        <v>0.015789999999999998</v>
      </c>
      <c r="R528" s="212">
        <f>Q528*H528</f>
        <v>0.46138379999999996</v>
      </c>
      <c r="S528" s="212">
        <v>0</v>
      </c>
      <c r="T528" s="213">
        <f>S528*H528</f>
        <v>0</v>
      </c>
      <c r="U528" s="39"/>
      <c r="V528" s="39"/>
      <c r="W528" s="39"/>
      <c r="X528" s="39"/>
      <c r="Y528" s="39"/>
      <c r="Z528" s="39"/>
      <c r="AA528" s="39"/>
      <c r="AB528" s="39"/>
      <c r="AC528" s="39"/>
      <c r="AD528" s="39"/>
      <c r="AE528" s="39"/>
      <c r="AR528" s="214" t="s">
        <v>312</v>
      </c>
      <c r="AT528" s="214" t="s">
        <v>133</v>
      </c>
      <c r="AU528" s="214" t="s">
        <v>138</v>
      </c>
      <c r="AY528" s="18" t="s">
        <v>131</v>
      </c>
      <c r="BE528" s="215">
        <f>IF(N528="základní",J528,0)</f>
        <v>0</v>
      </c>
      <c r="BF528" s="215">
        <f>IF(N528="snížená",J528,0)</f>
        <v>0</v>
      </c>
      <c r="BG528" s="215">
        <f>IF(N528="zákl. přenesená",J528,0)</f>
        <v>0</v>
      </c>
      <c r="BH528" s="215">
        <f>IF(N528="sníž. přenesená",J528,0)</f>
        <v>0</v>
      </c>
      <c r="BI528" s="215">
        <f>IF(N528="nulová",J528,0)</f>
        <v>0</v>
      </c>
      <c r="BJ528" s="18" t="s">
        <v>138</v>
      </c>
      <c r="BK528" s="215">
        <f>ROUND(I528*H528,2)</f>
        <v>0</v>
      </c>
      <c r="BL528" s="18" t="s">
        <v>312</v>
      </c>
      <c r="BM528" s="214" t="s">
        <v>769</v>
      </c>
    </row>
    <row r="529" s="13" customFormat="1">
      <c r="A529" s="13"/>
      <c r="B529" s="221"/>
      <c r="C529" s="222"/>
      <c r="D529" s="216" t="s">
        <v>142</v>
      </c>
      <c r="E529" s="223" t="s">
        <v>19</v>
      </c>
      <c r="F529" s="224" t="s">
        <v>770</v>
      </c>
      <c r="G529" s="222"/>
      <c r="H529" s="223" t="s">
        <v>19</v>
      </c>
      <c r="I529" s="225"/>
      <c r="J529" s="222"/>
      <c r="K529" s="222"/>
      <c r="L529" s="226"/>
      <c r="M529" s="227"/>
      <c r="N529" s="228"/>
      <c r="O529" s="228"/>
      <c r="P529" s="228"/>
      <c r="Q529" s="228"/>
      <c r="R529" s="228"/>
      <c r="S529" s="228"/>
      <c r="T529" s="229"/>
      <c r="U529" s="13"/>
      <c r="V529" s="13"/>
      <c r="W529" s="13"/>
      <c r="X529" s="13"/>
      <c r="Y529" s="13"/>
      <c r="Z529" s="13"/>
      <c r="AA529" s="13"/>
      <c r="AB529" s="13"/>
      <c r="AC529" s="13"/>
      <c r="AD529" s="13"/>
      <c r="AE529" s="13"/>
      <c r="AT529" s="230" t="s">
        <v>142</v>
      </c>
      <c r="AU529" s="230" t="s">
        <v>138</v>
      </c>
      <c r="AV529" s="13" t="s">
        <v>81</v>
      </c>
      <c r="AW529" s="13" t="s">
        <v>35</v>
      </c>
      <c r="AX529" s="13" t="s">
        <v>73</v>
      </c>
      <c r="AY529" s="230" t="s">
        <v>131</v>
      </c>
    </row>
    <row r="530" s="14" customFormat="1">
      <c r="A530" s="14"/>
      <c r="B530" s="231"/>
      <c r="C530" s="232"/>
      <c r="D530" s="216" t="s">
        <v>142</v>
      </c>
      <c r="E530" s="233" t="s">
        <v>19</v>
      </c>
      <c r="F530" s="234" t="s">
        <v>771</v>
      </c>
      <c r="G530" s="232"/>
      <c r="H530" s="235">
        <v>29.219999999999999</v>
      </c>
      <c r="I530" s="236"/>
      <c r="J530" s="232"/>
      <c r="K530" s="232"/>
      <c r="L530" s="237"/>
      <c r="M530" s="238"/>
      <c r="N530" s="239"/>
      <c r="O530" s="239"/>
      <c r="P530" s="239"/>
      <c r="Q530" s="239"/>
      <c r="R530" s="239"/>
      <c r="S530" s="239"/>
      <c r="T530" s="240"/>
      <c r="U530" s="14"/>
      <c r="V530" s="14"/>
      <c r="W530" s="14"/>
      <c r="X530" s="14"/>
      <c r="Y530" s="14"/>
      <c r="Z530" s="14"/>
      <c r="AA530" s="14"/>
      <c r="AB530" s="14"/>
      <c r="AC530" s="14"/>
      <c r="AD530" s="14"/>
      <c r="AE530" s="14"/>
      <c r="AT530" s="241" t="s">
        <v>142</v>
      </c>
      <c r="AU530" s="241" t="s">
        <v>138</v>
      </c>
      <c r="AV530" s="14" t="s">
        <v>138</v>
      </c>
      <c r="AW530" s="14" t="s">
        <v>35</v>
      </c>
      <c r="AX530" s="14" t="s">
        <v>73</v>
      </c>
      <c r="AY530" s="241" t="s">
        <v>131</v>
      </c>
    </row>
    <row r="531" s="15" customFormat="1">
      <c r="A531" s="15"/>
      <c r="B531" s="242"/>
      <c r="C531" s="243"/>
      <c r="D531" s="216" t="s">
        <v>142</v>
      </c>
      <c r="E531" s="244" t="s">
        <v>19</v>
      </c>
      <c r="F531" s="245" t="s">
        <v>148</v>
      </c>
      <c r="G531" s="243"/>
      <c r="H531" s="246">
        <v>29.219999999999999</v>
      </c>
      <c r="I531" s="247"/>
      <c r="J531" s="243"/>
      <c r="K531" s="243"/>
      <c r="L531" s="248"/>
      <c r="M531" s="249"/>
      <c r="N531" s="250"/>
      <c r="O531" s="250"/>
      <c r="P531" s="250"/>
      <c r="Q531" s="250"/>
      <c r="R531" s="250"/>
      <c r="S531" s="250"/>
      <c r="T531" s="251"/>
      <c r="U531" s="15"/>
      <c r="V531" s="15"/>
      <c r="W531" s="15"/>
      <c r="X531" s="15"/>
      <c r="Y531" s="15"/>
      <c r="Z531" s="15"/>
      <c r="AA531" s="15"/>
      <c r="AB531" s="15"/>
      <c r="AC531" s="15"/>
      <c r="AD531" s="15"/>
      <c r="AE531" s="15"/>
      <c r="AT531" s="252" t="s">
        <v>142</v>
      </c>
      <c r="AU531" s="252" t="s">
        <v>138</v>
      </c>
      <c r="AV531" s="15" t="s">
        <v>137</v>
      </c>
      <c r="AW531" s="15" t="s">
        <v>35</v>
      </c>
      <c r="AX531" s="15" t="s">
        <v>81</v>
      </c>
      <c r="AY531" s="252" t="s">
        <v>131</v>
      </c>
    </row>
    <row r="532" s="2" customFormat="1" ht="21.75" customHeight="1">
      <c r="A532" s="39"/>
      <c r="B532" s="40"/>
      <c r="C532" s="202" t="s">
        <v>772</v>
      </c>
      <c r="D532" s="202" t="s">
        <v>133</v>
      </c>
      <c r="E532" s="203" t="s">
        <v>773</v>
      </c>
      <c r="F532" s="204" t="s">
        <v>774</v>
      </c>
      <c r="G532" s="205" t="s">
        <v>169</v>
      </c>
      <c r="H532" s="206">
        <v>9.2739999999999991</v>
      </c>
      <c r="I532" s="207"/>
      <c r="J532" s="208">
        <f>ROUND(I532*H532,2)</f>
        <v>0</v>
      </c>
      <c r="K532" s="209"/>
      <c r="L532" s="45"/>
      <c r="M532" s="210" t="s">
        <v>19</v>
      </c>
      <c r="N532" s="211" t="s">
        <v>45</v>
      </c>
      <c r="O532" s="85"/>
      <c r="P532" s="212">
        <f>O532*H532</f>
        <v>0</v>
      </c>
      <c r="Q532" s="212">
        <v>0</v>
      </c>
      <c r="R532" s="212">
        <f>Q532*H532</f>
        <v>0</v>
      </c>
      <c r="S532" s="212">
        <v>0</v>
      </c>
      <c r="T532" s="213">
        <f>S532*H532</f>
        <v>0</v>
      </c>
      <c r="U532" s="39"/>
      <c r="V532" s="39"/>
      <c r="W532" s="39"/>
      <c r="X532" s="39"/>
      <c r="Y532" s="39"/>
      <c r="Z532" s="39"/>
      <c r="AA532" s="39"/>
      <c r="AB532" s="39"/>
      <c r="AC532" s="39"/>
      <c r="AD532" s="39"/>
      <c r="AE532" s="39"/>
      <c r="AR532" s="214" t="s">
        <v>312</v>
      </c>
      <c r="AT532" s="214" t="s">
        <v>133</v>
      </c>
      <c r="AU532" s="214" t="s">
        <v>138</v>
      </c>
      <c r="AY532" s="18" t="s">
        <v>131</v>
      </c>
      <c r="BE532" s="215">
        <f>IF(N532="základní",J532,0)</f>
        <v>0</v>
      </c>
      <c r="BF532" s="215">
        <f>IF(N532="snížená",J532,0)</f>
        <v>0</v>
      </c>
      <c r="BG532" s="215">
        <f>IF(N532="zákl. přenesená",J532,0)</f>
        <v>0</v>
      </c>
      <c r="BH532" s="215">
        <f>IF(N532="sníž. přenesená",J532,0)</f>
        <v>0</v>
      </c>
      <c r="BI532" s="215">
        <f>IF(N532="nulová",J532,0)</f>
        <v>0</v>
      </c>
      <c r="BJ532" s="18" t="s">
        <v>138</v>
      </c>
      <c r="BK532" s="215">
        <f>ROUND(I532*H532,2)</f>
        <v>0</v>
      </c>
      <c r="BL532" s="18" t="s">
        <v>312</v>
      </c>
      <c r="BM532" s="214" t="s">
        <v>775</v>
      </c>
    </row>
    <row r="533" s="2" customFormat="1">
      <c r="A533" s="39"/>
      <c r="B533" s="40"/>
      <c r="C533" s="41"/>
      <c r="D533" s="216" t="s">
        <v>140</v>
      </c>
      <c r="E533" s="41"/>
      <c r="F533" s="217" t="s">
        <v>776</v>
      </c>
      <c r="G533" s="41"/>
      <c r="H533" s="41"/>
      <c r="I533" s="218"/>
      <c r="J533" s="41"/>
      <c r="K533" s="41"/>
      <c r="L533" s="45"/>
      <c r="M533" s="219"/>
      <c r="N533" s="220"/>
      <c r="O533" s="85"/>
      <c r="P533" s="85"/>
      <c r="Q533" s="85"/>
      <c r="R533" s="85"/>
      <c r="S533" s="85"/>
      <c r="T533" s="86"/>
      <c r="U533" s="39"/>
      <c r="V533" s="39"/>
      <c r="W533" s="39"/>
      <c r="X533" s="39"/>
      <c r="Y533" s="39"/>
      <c r="Z533" s="39"/>
      <c r="AA533" s="39"/>
      <c r="AB533" s="39"/>
      <c r="AC533" s="39"/>
      <c r="AD533" s="39"/>
      <c r="AE533" s="39"/>
      <c r="AT533" s="18" t="s">
        <v>140</v>
      </c>
      <c r="AU533" s="18" t="s">
        <v>138</v>
      </c>
    </row>
    <row r="534" s="12" customFormat="1" ht="22.8" customHeight="1">
      <c r="A534" s="12"/>
      <c r="B534" s="186"/>
      <c r="C534" s="187"/>
      <c r="D534" s="188" t="s">
        <v>72</v>
      </c>
      <c r="E534" s="200" t="s">
        <v>777</v>
      </c>
      <c r="F534" s="200" t="s">
        <v>778</v>
      </c>
      <c r="G534" s="187"/>
      <c r="H534" s="187"/>
      <c r="I534" s="190"/>
      <c r="J534" s="201">
        <f>BK534</f>
        <v>0</v>
      </c>
      <c r="K534" s="187"/>
      <c r="L534" s="192"/>
      <c r="M534" s="193"/>
      <c r="N534" s="194"/>
      <c r="O534" s="194"/>
      <c r="P534" s="195">
        <f>SUM(P535:P613)</f>
        <v>0</v>
      </c>
      <c r="Q534" s="194"/>
      <c r="R534" s="195">
        <f>SUM(R535:R613)</f>
        <v>0.86193390000000003</v>
      </c>
      <c r="S534" s="194"/>
      <c r="T534" s="196">
        <f>SUM(T535:T613)</f>
        <v>0.96935800000000005</v>
      </c>
      <c r="U534" s="12"/>
      <c r="V534" s="12"/>
      <c r="W534" s="12"/>
      <c r="X534" s="12"/>
      <c r="Y534" s="12"/>
      <c r="Z534" s="12"/>
      <c r="AA534" s="12"/>
      <c r="AB534" s="12"/>
      <c r="AC534" s="12"/>
      <c r="AD534" s="12"/>
      <c r="AE534" s="12"/>
      <c r="AR534" s="197" t="s">
        <v>138</v>
      </c>
      <c r="AT534" s="198" t="s">
        <v>72</v>
      </c>
      <c r="AU534" s="198" t="s">
        <v>81</v>
      </c>
      <c r="AY534" s="197" t="s">
        <v>131</v>
      </c>
      <c r="BK534" s="199">
        <f>SUM(BK535:BK613)</f>
        <v>0</v>
      </c>
    </row>
    <row r="535" s="2" customFormat="1" ht="16.5" customHeight="1">
      <c r="A535" s="39"/>
      <c r="B535" s="40"/>
      <c r="C535" s="202" t="s">
        <v>779</v>
      </c>
      <c r="D535" s="202" t="s">
        <v>133</v>
      </c>
      <c r="E535" s="203" t="s">
        <v>780</v>
      </c>
      <c r="F535" s="204" t="s">
        <v>781</v>
      </c>
      <c r="G535" s="205" t="s">
        <v>241</v>
      </c>
      <c r="H535" s="206">
        <v>95.099999999999994</v>
      </c>
      <c r="I535" s="207"/>
      <c r="J535" s="208">
        <f>ROUND(I535*H535,2)</f>
        <v>0</v>
      </c>
      <c r="K535" s="209"/>
      <c r="L535" s="45"/>
      <c r="M535" s="210" t="s">
        <v>19</v>
      </c>
      <c r="N535" s="211" t="s">
        <v>45</v>
      </c>
      <c r="O535" s="85"/>
      <c r="P535" s="212">
        <f>O535*H535</f>
        <v>0</v>
      </c>
      <c r="Q535" s="212">
        <v>0</v>
      </c>
      <c r="R535" s="212">
        <f>Q535*H535</f>
        <v>0</v>
      </c>
      <c r="S535" s="212">
        <v>0</v>
      </c>
      <c r="T535" s="213">
        <f>S535*H535</f>
        <v>0</v>
      </c>
      <c r="U535" s="39"/>
      <c r="V535" s="39"/>
      <c r="W535" s="39"/>
      <c r="X535" s="39"/>
      <c r="Y535" s="39"/>
      <c r="Z535" s="39"/>
      <c r="AA535" s="39"/>
      <c r="AB535" s="39"/>
      <c r="AC535" s="39"/>
      <c r="AD535" s="39"/>
      <c r="AE535" s="39"/>
      <c r="AR535" s="214" t="s">
        <v>312</v>
      </c>
      <c r="AT535" s="214" t="s">
        <v>133</v>
      </c>
      <c r="AU535" s="214" t="s">
        <v>138</v>
      </c>
      <c r="AY535" s="18" t="s">
        <v>131</v>
      </c>
      <c r="BE535" s="215">
        <f>IF(N535="základní",J535,0)</f>
        <v>0</v>
      </c>
      <c r="BF535" s="215">
        <f>IF(N535="snížená",J535,0)</f>
        <v>0</v>
      </c>
      <c r="BG535" s="215">
        <f>IF(N535="zákl. přenesená",J535,0)</f>
        <v>0</v>
      </c>
      <c r="BH535" s="215">
        <f>IF(N535="sníž. přenesená",J535,0)</f>
        <v>0</v>
      </c>
      <c r="BI535" s="215">
        <f>IF(N535="nulová",J535,0)</f>
        <v>0</v>
      </c>
      <c r="BJ535" s="18" t="s">
        <v>138</v>
      </c>
      <c r="BK535" s="215">
        <f>ROUND(I535*H535,2)</f>
        <v>0</v>
      </c>
      <c r="BL535" s="18" t="s">
        <v>312</v>
      </c>
      <c r="BM535" s="214" t="s">
        <v>782</v>
      </c>
    </row>
    <row r="536" s="13" customFormat="1">
      <c r="A536" s="13"/>
      <c r="B536" s="221"/>
      <c r="C536" s="222"/>
      <c r="D536" s="216" t="s">
        <v>142</v>
      </c>
      <c r="E536" s="223" t="s">
        <v>19</v>
      </c>
      <c r="F536" s="224" t="s">
        <v>783</v>
      </c>
      <c r="G536" s="222"/>
      <c r="H536" s="223" t="s">
        <v>19</v>
      </c>
      <c r="I536" s="225"/>
      <c r="J536" s="222"/>
      <c r="K536" s="222"/>
      <c r="L536" s="226"/>
      <c r="M536" s="227"/>
      <c r="N536" s="228"/>
      <c r="O536" s="228"/>
      <c r="P536" s="228"/>
      <c r="Q536" s="228"/>
      <c r="R536" s="228"/>
      <c r="S536" s="228"/>
      <c r="T536" s="229"/>
      <c r="U536" s="13"/>
      <c r="V536" s="13"/>
      <c r="W536" s="13"/>
      <c r="X536" s="13"/>
      <c r="Y536" s="13"/>
      <c r="Z536" s="13"/>
      <c r="AA536" s="13"/>
      <c r="AB536" s="13"/>
      <c r="AC536" s="13"/>
      <c r="AD536" s="13"/>
      <c r="AE536" s="13"/>
      <c r="AT536" s="230" t="s">
        <v>142</v>
      </c>
      <c r="AU536" s="230" t="s">
        <v>138</v>
      </c>
      <c r="AV536" s="13" t="s">
        <v>81</v>
      </c>
      <c r="AW536" s="13" t="s">
        <v>35</v>
      </c>
      <c r="AX536" s="13" t="s">
        <v>73</v>
      </c>
      <c r="AY536" s="230" t="s">
        <v>131</v>
      </c>
    </row>
    <row r="537" s="14" customFormat="1">
      <c r="A537" s="14"/>
      <c r="B537" s="231"/>
      <c r="C537" s="232"/>
      <c r="D537" s="216" t="s">
        <v>142</v>
      </c>
      <c r="E537" s="233" t="s">
        <v>19</v>
      </c>
      <c r="F537" s="234" t="s">
        <v>784</v>
      </c>
      <c r="G537" s="232"/>
      <c r="H537" s="235">
        <v>95.099999999999994</v>
      </c>
      <c r="I537" s="236"/>
      <c r="J537" s="232"/>
      <c r="K537" s="232"/>
      <c r="L537" s="237"/>
      <c r="M537" s="238"/>
      <c r="N537" s="239"/>
      <c r="O537" s="239"/>
      <c r="P537" s="239"/>
      <c r="Q537" s="239"/>
      <c r="R537" s="239"/>
      <c r="S537" s="239"/>
      <c r="T537" s="240"/>
      <c r="U537" s="14"/>
      <c r="V537" s="14"/>
      <c r="W537" s="14"/>
      <c r="X537" s="14"/>
      <c r="Y537" s="14"/>
      <c r="Z537" s="14"/>
      <c r="AA537" s="14"/>
      <c r="AB537" s="14"/>
      <c r="AC537" s="14"/>
      <c r="AD537" s="14"/>
      <c r="AE537" s="14"/>
      <c r="AT537" s="241" t="s">
        <v>142</v>
      </c>
      <c r="AU537" s="241" t="s">
        <v>138</v>
      </c>
      <c r="AV537" s="14" t="s">
        <v>138</v>
      </c>
      <c r="AW537" s="14" t="s">
        <v>35</v>
      </c>
      <c r="AX537" s="14" t="s">
        <v>81</v>
      </c>
      <c r="AY537" s="241" t="s">
        <v>131</v>
      </c>
    </row>
    <row r="538" s="2" customFormat="1" ht="16.5" customHeight="1">
      <c r="A538" s="39"/>
      <c r="B538" s="40"/>
      <c r="C538" s="253" t="s">
        <v>785</v>
      </c>
      <c r="D538" s="253" t="s">
        <v>207</v>
      </c>
      <c r="E538" s="254" t="s">
        <v>786</v>
      </c>
      <c r="F538" s="255" t="s">
        <v>787</v>
      </c>
      <c r="G538" s="256" t="s">
        <v>241</v>
      </c>
      <c r="H538" s="257">
        <v>104.61</v>
      </c>
      <c r="I538" s="258"/>
      <c r="J538" s="259">
        <f>ROUND(I538*H538,2)</f>
        <v>0</v>
      </c>
      <c r="K538" s="260"/>
      <c r="L538" s="261"/>
      <c r="M538" s="262" t="s">
        <v>19</v>
      </c>
      <c r="N538" s="263" t="s">
        <v>45</v>
      </c>
      <c r="O538" s="85"/>
      <c r="P538" s="212">
        <f>O538*H538</f>
        <v>0</v>
      </c>
      <c r="Q538" s="212">
        <v>0.00189</v>
      </c>
      <c r="R538" s="212">
        <f>Q538*H538</f>
        <v>0.1977129</v>
      </c>
      <c r="S538" s="212">
        <v>0</v>
      </c>
      <c r="T538" s="213">
        <f>S538*H538</f>
        <v>0</v>
      </c>
      <c r="U538" s="39"/>
      <c r="V538" s="39"/>
      <c r="W538" s="39"/>
      <c r="X538" s="39"/>
      <c r="Y538" s="39"/>
      <c r="Z538" s="39"/>
      <c r="AA538" s="39"/>
      <c r="AB538" s="39"/>
      <c r="AC538" s="39"/>
      <c r="AD538" s="39"/>
      <c r="AE538" s="39"/>
      <c r="AR538" s="214" t="s">
        <v>346</v>
      </c>
      <c r="AT538" s="214" t="s">
        <v>207</v>
      </c>
      <c r="AU538" s="214" t="s">
        <v>138</v>
      </c>
      <c r="AY538" s="18" t="s">
        <v>131</v>
      </c>
      <c r="BE538" s="215">
        <f>IF(N538="základní",J538,0)</f>
        <v>0</v>
      </c>
      <c r="BF538" s="215">
        <f>IF(N538="snížená",J538,0)</f>
        <v>0</v>
      </c>
      <c r="BG538" s="215">
        <f>IF(N538="zákl. přenesená",J538,0)</f>
        <v>0</v>
      </c>
      <c r="BH538" s="215">
        <f>IF(N538="sníž. přenesená",J538,0)</f>
        <v>0</v>
      </c>
      <c r="BI538" s="215">
        <f>IF(N538="nulová",J538,0)</f>
        <v>0</v>
      </c>
      <c r="BJ538" s="18" t="s">
        <v>138</v>
      </c>
      <c r="BK538" s="215">
        <f>ROUND(I538*H538,2)</f>
        <v>0</v>
      </c>
      <c r="BL538" s="18" t="s">
        <v>312</v>
      </c>
      <c r="BM538" s="214" t="s">
        <v>788</v>
      </c>
    </row>
    <row r="539" s="14" customFormat="1">
      <c r="A539" s="14"/>
      <c r="B539" s="231"/>
      <c r="C539" s="232"/>
      <c r="D539" s="216" t="s">
        <v>142</v>
      </c>
      <c r="E539" s="232"/>
      <c r="F539" s="234" t="s">
        <v>789</v>
      </c>
      <c r="G539" s="232"/>
      <c r="H539" s="235">
        <v>104.61</v>
      </c>
      <c r="I539" s="236"/>
      <c r="J539" s="232"/>
      <c r="K539" s="232"/>
      <c r="L539" s="237"/>
      <c r="M539" s="238"/>
      <c r="N539" s="239"/>
      <c r="O539" s="239"/>
      <c r="P539" s="239"/>
      <c r="Q539" s="239"/>
      <c r="R539" s="239"/>
      <c r="S539" s="239"/>
      <c r="T539" s="240"/>
      <c r="U539" s="14"/>
      <c r="V539" s="14"/>
      <c r="W539" s="14"/>
      <c r="X539" s="14"/>
      <c r="Y539" s="14"/>
      <c r="Z539" s="14"/>
      <c r="AA539" s="14"/>
      <c r="AB539" s="14"/>
      <c r="AC539" s="14"/>
      <c r="AD539" s="14"/>
      <c r="AE539" s="14"/>
      <c r="AT539" s="241" t="s">
        <v>142</v>
      </c>
      <c r="AU539" s="241" t="s">
        <v>138</v>
      </c>
      <c r="AV539" s="14" t="s">
        <v>138</v>
      </c>
      <c r="AW539" s="14" t="s">
        <v>4</v>
      </c>
      <c r="AX539" s="14" t="s">
        <v>81</v>
      </c>
      <c r="AY539" s="241" t="s">
        <v>131</v>
      </c>
    </row>
    <row r="540" s="2" customFormat="1" ht="16.5" customHeight="1">
      <c r="A540" s="39"/>
      <c r="B540" s="40"/>
      <c r="C540" s="202" t="s">
        <v>790</v>
      </c>
      <c r="D540" s="202" t="s">
        <v>133</v>
      </c>
      <c r="E540" s="203" t="s">
        <v>791</v>
      </c>
      <c r="F540" s="204" t="s">
        <v>792</v>
      </c>
      <c r="G540" s="205" t="s">
        <v>241</v>
      </c>
      <c r="H540" s="206">
        <v>95.099999999999994</v>
      </c>
      <c r="I540" s="207"/>
      <c r="J540" s="208">
        <f>ROUND(I540*H540,2)</f>
        <v>0</v>
      </c>
      <c r="K540" s="209"/>
      <c r="L540" s="45"/>
      <c r="M540" s="210" t="s">
        <v>19</v>
      </c>
      <c r="N540" s="211" t="s">
        <v>45</v>
      </c>
      <c r="O540" s="85"/>
      <c r="P540" s="212">
        <f>O540*H540</f>
        <v>0</v>
      </c>
      <c r="Q540" s="212">
        <v>0</v>
      </c>
      <c r="R540" s="212">
        <f>Q540*H540</f>
        <v>0</v>
      </c>
      <c r="S540" s="212">
        <v>0.0017700000000000001</v>
      </c>
      <c r="T540" s="213">
        <f>S540*H540</f>
        <v>0.168327</v>
      </c>
      <c r="U540" s="39"/>
      <c r="V540" s="39"/>
      <c r="W540" s="39"/>
      <c r="X540" s="39"/>
      <c r="Y540" s="39"/>
      <c r="Z540" s="39"/>
      <c r="AA540" s="39"/>
      <c r="AB540" s="39"/>
      <c r="AC540" s="39"/>
      <c r="AD540" s="39"/>
      <c r="AE540" s="39"/>
      <c r="AR540" s="214" t="s">
        <v>312</v>
      </c>
      <c r="AT540" s="214" t="s">
        <v>133</v>
      </c>
      <c r="AU540" s="214" t="s">
        <v>138</v>
      </c>
      <c r="AY540" s="18" t="s">
        <v>131</v>
      </c>
      <c r="BE540" s="215">
        <f>IF(N540="základní",J540,0)</f>
        <v>0</v>
      </c>
      <c r="BF540" s="215">
        <f>IF(N540="snížená",J540,0)</f>
        <v>0</v>
      </c>
      <c r="BG540" s="215">
        <f>IF(N540="zákl. přenesená",J540,0)</f>
        <v>0</v>
      </c>
      <c r="BH540" s="215">
        <f>IF(N540="sníž. přenesená",J540,0)</f>
        <v>0</v>
      </c>
      <c r="BI540" s="215">
        <f>IF(N540="nulová",J540,0)</f>
        <v>0</v>
      </c>
      <c r="BJ540" s="18" t="s">
        <v>138</v>
      </c>
      <c r="BK540" s="215">
        <f>ROUND(I540*H540,2)</f>
        <v>0</v>
      </c>
      <c r="BL540" s="18" t="s">
        <v>312</v>
      </c>
      <c r="BM540" s="214" t="s">
        <v>793</v>
      </c>
    </row>
    <row r="541" s="13" customFormat="1">
      <c r="A541" s="13"/>
      <c r="B541" s="221"/>
      <c r="C541" s="222"/>
      <c r="D541" s="216" t="s">
        <v>142</v>
      </c>
      <c r="E541" s="223" t="s">
        <v>19</v>
      </c>
      <c r="F541" s="224" t="s">
        <v>794</v>
      </c>
      <c r="G541" s="222"/>
      <c r="H541" s="223" t="s">
        <v>19</v>
      </c>
      <c r="I541" s="225"/>
      <c r="J541" s="222"/>
      <c r="K541" s="222"/>
      <c r="L541" s="226"/>
      <c r="M541" s="227"/>
      <c r="N541" s="228"/>
      <c r="O541" s="228"/>
      <c r="P541" s="228"/>
      <c r="Q541" s="228"/>
      <c r="R541" s="228"/>
      <c r="S541" s="228"/>
      <c r="T541" s="229"/>
      <c r="U541" s="13"/>
      <c r="V541" s="13"/>
      <c r="W541" s="13"/>
      <c r="X541" s="13"/>
      <c r="Y541" s="13"/>
      <c r="Z541" s="13"/>
      <c r="AA541" s="13"/>
      <c r="AB541" s="13"/>
      <c r="AC541" s="13"/>
      <c r="AD541" s="13"/>
      <c r="AE541" s="13"/>
      <c r="AT541" s="230" t="s">
        <v>142</v>
      </c>
      <c r="AU541" s="230" t="s">
        <v>138</v>
      </c>
      <c r="AV541" s="13" t="s">
        <v>81</v>
      </c>
      <c r="AW541" s="13" t="s">
        <v>35</v>
      </c>
      <c r="AX541" s="13" t="s">
        <v>73</v>
      </c>
      <c r="AY541" s="230" t="s">
        <v>131</v>
      </c>
    </row>
    <row r="542" s="14" customFormat="1">
      <c r="A542" s="14"/>
      <c r="B542" s="231"/>
      <c r="C542" s="232"/>
      <c r="D542" s="216" t="s">
        <v>142</v>
      </c>
      <c r="E542" s="233" t="s">
        <v>19</v>
      </c>
      <c r="F542" s="234" t="s">
        <v>795</v>
      </c>
      <c r="G542" s="232"/>
      <c r="H542" s="235">
        <v>4.7999999999999998</v>
      </c>
      <c r="I542" s="236"/>
      <c r="J542" s="232"/>
      <c r="K542" s="232"/>
      <c r="L542" s="237"/>
      <c r="M542" s="238"/>
      <c r="N542" s="239"/>
      <c r="O542" s="239"/>
      <c r="P542" s="239"/>
      <c r="Q542" s="239"/>
      <c r="R542" s="239"/>
      <c r="S542" s="239"/>
      <c r="T542" s="240"/>
      <c r="U542" s="14"/>
      <c r="V542" s="14"/>
      <c r="W542" s="14"/>
      <c r="X542" s="14"/>
      <c r="Y542" s="14"/>
      <c r="Z542" s="14"/>
      <c r="AA542" s="14"/>
      <c r="AB542" s="14"/>
      <c r="AC542" s="14"/>
      <c r="AD542" s="14"/>
      <c r="AE542" s="14"/>
      <c r="AT542" s="241" t="s">
        <v>142</v>
      </c>
      <c r="AU542" s="241" t="s">
        <v>138</v>
      </c>
      <c r="AV542" s="14" t="s">
        <v>138</v>
      </c>
      <c r="AW542" s="14" t="s">
        <v>35</v>
      </c>
      <c r="AX542" s="14" t="s">
        <v>73</v>
      </c>
      <c r="AY542" s="241" t="s">
        <v>131</v>
      </c>
    </row>
    <row r="543" s="13" customFormat="1">
      <c r="A543" s="13"/>
      <c r="B543" s="221"/>
      <c r="C543" s="222"/>
      <c r="D543" s="216" t="s">
        <v>142</v>
      </c>
      <c r="E543" s="223" t="s">
        <v>19</v>
      </c>
      <c r="F543" s="224" t="s">
        <v>796</v>
      </c>
      <c r="G543" s="222"/>
      <c r="H543" s="223" t="s">
        <v>19</v>
      </c>
      <c r="I543" s="225"/>
      <c r="J543" s="222"/>
      <c r="K543" s="222"/>
      <c r="L543" s="226"/>
      <c r="M543" s="227"/>
      <c r="N543" s="228"/>
      <c r="O543" s="228"/>
      <c r="P543" s="228"/>
      <c r="Q543" s="228"/>
      <c r="R543" s="228"/>
      <c r="S543" s="228"/>
      <c r="T543" s="229"/>
      <c r="U543" s="13"/>
      <c r="V543" s="13"/>
      <c r="W543" s="13"/>
      <c r="X543" s="13"/>
      <c r="Y543" s="13"/>
      <c r="Z543" s="13"/>
      <c r="AA543" s="13"/>
      <c r="AB543" s="13"/>
      <c r="AC543" s="13"/>
      <c r="AD543" s="13"/>
      <c r="AE543" s="13"/>
      <c r="AT543" s="230" t="s">
        <v>142</v>
      </c>
      <c r="AU543" s="230" t="s">
        <v>138</v>
      </c>
      <c r="AV543" s="13" t="s">
        <v>81</v>
      </c>
      <c r="AW543" s="13" t="s">
        <v>35</v>
      </c>
      <c r="AX543" s="13" t="s">
        <v>73</v>
      </c>
      <c r="AY543" s="230" t="s">
        <v>131</v>
      </c>
    </row>
    <row r="544" s="14" customFormat="1">
      <c r="A544" s="14"/>
      <c r="B544" s="231"/>
      <c r="C544" s="232"/>
      <c r="D544" s="216" t="s">
        <v>142</v>
      </c>
      <c r="E544" s="233" t="s">
        <v>19</v>
      </c>
      <c r="F544" s="234" t="s">
        <v>797</v>
      </c>
      <c r="G544" s="232"/>
      <c r="H544" s="235">
        <v>90.299999999999997</v>
      </c>
      <c r="I544" s="236"/>
      <c r="J544" s="232"/>
      <c r="K544" s="232"/>
      <c r="L544" s="237"/>
      <c r="M544" s="238"/>
      <c r="N544" s="239"/>
      <c r="O544" s="239"/>
      <c r="P544" s="239"/>
      <c r="Q544" s="239"/>
      <c r="R544" s="239"/>
      <c r="S544" s="239"/>
      <c r="T544" s="240"/>
      <c r="U544" s="14"/>
      <c r="V544" s="14"/>
      <c r="W544" s="14"/>
      <c r="X544" s="14"/>
      <c r="Y544" s="14"/>
      <c r="Z544" s="14"/>
      <c r="AA544" s="14"/>
      <c r="AB544" s="14"/>
      <c r="AC544" s="14"/>
      <c r="AD544" s="14"/>
      <c r="AE544" s="14"/>
      <c r="AT544" s="241" t="s">
        <v>142</v>
      </c>
      <c r="AU544" s="241" t="s">
        <v>138</v>
      </c>
      <c r="AV544" s="14" t="s">
        <v>138</v>
      </c>
      <c r="AW544" s="14" t="s">
        <v>35</v>
      </c>
      <c r="AX544" s="14" t="s">
        <v>73</v>
      </c>
      <c r="AY544" s="241" t="s">
        <v>131</v>
      </c>
    </row>
    <row r="545" s="15" customFormat="1">
      <c r="A545" s="15"/>
      <c r="B545" s="242"/>
      <c r="C545" s="243"/>
      <c r="D545" s="216" t="s">
        <v>142</v>
      </c>
      <c r="E545" s="244" t="s">
        <v>19</v>
      </c>
      <c r="F545" s="245" t="s">
        <v>148</v>
      </c>
      <c r="G545" s="243"/>
      <c r="H545" s="246">
        <v>95.099999999999994</v>
      </c>
      <c r="I545" s="247"/>
      <c r="J545" s="243"/>
      <c r="K545" s="243"/>
      <c r="L545" s="248"/>
      <c r="M545" s="249"/>
      <c r="N545" s="250"/>
      <c r="O545" s="250"/>
      <c r="P545" s="250"/>
      <c r="Q545" s="250"/>
      <c r="R545" s="250"/>
      <c r="S545" s="250"/>
      <c r="T545" s="251"/>
      <c r="U545" s="15"/>
      <c r="V545" s="15"/>
      <c r="W545" s="15"/>
      <c r="X545" s="15"/>
      <c r="Y545" s="15"/>
      <c r="Z545" s="15"/>
      <c r="AA545" s="15"/>
      <c r="AB545" s="15"/>
      <c r="AC545" s="15"/>
      <c r="AD545" s="15"/>
      <c r="AE545" s="15"/>
      <c r="AT545" s="252" t="s">
        <v>142</v>
      </c>
      <c r="AU545" s="252" t="s">
        <v>138</v>
      </c>
      <c r="AV545" s="15" t="s">
        <v>137</v>
      </c>
      <c r="AW545" s="15" t="s">
        <v>35</v>
      </c>
      <c r="AX545" s="15" t="s">
        <v>81</v>
      </c>
      <c r="AY545" s="252" t="s">
        <v>131</v>
      </c>
    </row>
    <row r="546" s="2" customFormat="1" ht="16.5" customHeight="1">
      <c r="A546" s="39"/>
      <c r="B546" s="40"/>
      <c r="C546" s="202" t="s">
        <v>798</v>
      </c>
      <c r="D546" s="202" t="s">
        <v>133</v>
      </c>
      <c r="E546" s="203" t="s">
        <v>799</v>
      </c>
      <c r="F546" s="204" t="s">
        <v>800</v>
      </c>
      <c r="G546" s="205" t="s">
        <v>241</v>
      </c>
      <c r="H546" s="206">
        <v>138.90000000000001</v>
      </c>
      <c r="I546" s="207"/>
      <c r="J546" s="208">
        <f>ROUND(I546*H546,2)</f>
        <v>0</v>
      </c>
      <c r="K546" s="209"/>
      <c r="L546" s="45"/>
      <c r="M546" s="210" t="s">
        <v>19</v>
      </c>
      <c r="N546" s="211" t="s">
        <v>45</v>
      </c>
      <c r="O546" s="85"/>
      <c r="P546" s="212">
        <f>O546*H546</f>
        <v>0</v>
      </c>
      <c r="Q546" s="212">
        <v>0</v>
      </c>
      <c r="R546" s="212">
        <f>Q546*H546</f>
        <v>0</v>
      </c>
      <c r="S546" s="212">
        <v>0.00167</v>
      </c>
      <c r="T546" s="213">
        <f>S546*H546</f>
        <v>0.231963</v>
      </c>
      <c r="U546" s="39"/>
      <c r="V546" s="39"/>
      <c r="W546" s="39"/>
      <c r="X546" s="39"/>
      <c r="Y546" s="39"/>
      <c r="Z546" s="39"/>
      <c r="AA546" s="39"/>
      <c r="AB546" s="39"/>
      <c r="AC546" s="39"/>
      <c r="AD546" s="39"/>
      <c r="AE546" s="39"/>
      <c r="AR546" s="214" t="s">
        <v>312</v>
      </c>
      <c r="AT546" s="214" t="s">
        <v>133</v>
      </c>
      <c r="AU546" s="214" t="s">
        <v>138</v>
      </c>
      <c r="AY546" s="18" t="s">
        <v>131</v>
      </c>
      <c r="BE546" s="215">
        <f>IF(N546="základní",J546,0)</f>
        <v>0</v>
      </c>
      <c r="BF546" s="215">
        <f>IF(N546="snížená",J546,0)</f>
        <v>0</v>
      </c>
      <c r="BG546" s="215">
        <f>IF(N546="zákl. přenesená",J546,0)</f>
        <v>0</v>
      </c>
      <c r="BH546" s="215">
        <f>IF(N546="sníž. přenesená",J546,0)</f>
        <v>0</v>
      </c>
      <c r="BI546" s="215">
        <f>IF(N546="nulová",J546,0)</f>
        <v>0</v>
      </c>
      <c r="BJ546" s="18" t="s">
        <v>138</v>
      </c>
      <c r="BK546" s="215">
        <f>ROUND(I546*H546,2)</f>
        <v>0</v>
      </c>
      <c r="BL546" s="18" t="s">
        <v>312</v>
      </c>
      <c r="BM546" s="214" t="s">
        <v>801</v>
      </c>
    </row>
    <row r="547" s="14" customFormat="1">
      <c r="A547" s="14"/>
      <c r="B547" s="231"/>
      <c r="C547" s="232"/>
      <c r="D547" s="216" t="s">
        <v>142</v>
      </c>
      <c r="E547" s="233" t="s">
        <v>19</v>
      </c>
      <c r="F547" s="234" t="s">
        <v>371</v>
      </c>
      <c r="G547" s="232"/>
      <c r="H547" s="235">
        <v>67.200000000000003</v>
      </c>
      <c r="I547" s="236"/>
      <c r="J547" s="232"/>
      <c r="K547" s="232"/>
      <c r="L547" s="237"/>
      <c r="M547" s="238"/>
      <c r="N547" s="239"/>
      <c r="O547" s="239"/>
      <c r="P547" s="239"/>
      <c r="Q547" s="239"/>
      <c r="R547" s="239"/>
      <c r="S547" s="239"/>
      <c r="T547" s="240"/>
      <c r="U547" s="14"/>
      <c r="V547" s="14"/>
      <c r="W547" s="14"/>
      <c r="X547" s="14"/>
      <c r="Y547" s="14"/>
      <c r="Z547" s="14"/>
      <c r="AA547" s="14"/>
      <c r="AB547" s="14"/>
      <c r="AC547" s="14"/>
      <c r="AD547" s="14"/>
      <c r="AE547" s="14"/>
      <c r="AT547" s="241" t="s">
        <v>142</v>
      </c>
      <c r="AU547" s="241" t="s">
        <v>138</v>
      </c>
      <c r="AV547" s="14" t="s">
        <v>138</v>
      </c>
      <c r="AW547" s="14" t="s">
        <v>35</v>
      </c>
      <c r="AX547" s="14" t="s">
        <v>73</v>
      </c>
      <c r="AY547" s="241" t="s">
        <v>131</v>
      </c>
    </row>
    <row r="548" s="14" customFormat="1">
      <c r="A548" s="14"/>
      <c r="B548" s="231"/>
      <c r="C548" s="232"/>
      <c r="D548" s="216" t="s">
        <v>142</v>
      </c>
      <c r="E548" s="233" t="s">
        <v>19</v>
      </c>
      <c r="F548" s="234" t="s">
        <v>372</v>
      </c>
      <c r="G548" s="232"/>
      <c r="H548" s="235">
        <v>21.600000000000001</v>
      </c>
      <c r="I548" s="236"/>
      <c r="J548" s="232"/>
      <c r="K548" s="232"/>
      <c r="L548" s="237"/>
      <c r="M548" s="238"/>
      <c r="N548" s="239"/>
      <c r="O548" s="239"/>
      <c r="P548" s="239"/>
      <c r="Q548" s="239"/>
      <c r="R548" s="239"/>
      <c r="S548" s="239"/>
      <c r="T548" s="240"/>
      <c r="U548" s="14"/>
      <c r="V548" s="14"/>
      <c r="W548" s="14"/>
      <c r="X548" s="14"/>
      <c r="Y548" s="14"/>
      <c r="Z548" s="14"/>
      <c r="AA548" s="14"/>
      <c r="AB548" s="14"/>
      <c r="AC548" s="14"/>
      <c r="AD548" s="14"/>
      <c r="AE548" s="14"/>
      <c r="AT548" s="241" t="s">
        <v>142</v>
      </c>
      <c r="AU548" s="241" t="s">
        <v>138</v>
      </c>
      <c r="AV548" s="14" t="s">
        <v>138</v>
      </c>
      <c r="AW548" s="14" t="s">
        <v>35</v>
      </c>
      <c r="AX548" s="14" t="s">
        <v>73</v>
      </c>
      <c r="AY548" s="241" t="s">
        <v>131</v>
      </c>
    </row>
    <row r="549" s="14" customFormat="1">
      <c r="A549" s="14"/>
      <c r="B549" s="231"/>
      <c r="C549" s="232"/>
      <c r="D549" s="216" t="s">
        <v>142</v>
      </c>
      <c r="E549" s="233" t="s">
        <v>19</v>
      </c>
      <c r="F549" s="234" t="s">
        <v>802</v>
      </c>
      <c r="G549" s="232"/>
      <c r="H549" s="235">
        <v>43.200000000000003</v>
      </c>
      <c r="I549" s="236"/>
      <c r="J549" s="232"/>
      <c r="K549" s="232"/>
      <c r="L549" s="237"/>
      <c r="M549" s="238"/>
      <c r="N549" s="239"/>
      <c r="O549" s="239"/>
      <c r="P549" s="239"/>
      <c r="Q549" s="239"/>
      <c r="R549" s="239"/>
      <c r="S549" s="239"/>
      <c r="T549" s="240"/>
      <c r="U549" s="14"/>
      <c r="V549" s="14"/>
      <c r="W549" s="14"/>
      <c r="X549" s="14"/>
      <c r="Y549" s="14"/>
      <c r="Z549" s="14"/>
      <c r="AA549" s="14"/>
      <c r="AB549" s="14"/>
      <c r="AC549" s="14"/>
      <c r="AD549" s="14"/>
      <c r="AE549" s="14"/>
      <c r="AT549" s="241" t="s">
        <v>142</v>
      </c>
      <c r="AU549" s="241" t="s">
        <v>138</v>
      </c>
      <c r="AV549" s="14" t="s">
        <v>138</v>
      </c>
      <c r="AW549" s="14" t="s">
        <v>35</v>
      </c>
      <c r="AX549" s="14" t="s">
        <v>73</v>
      </c>
      <c r="AY549" s="241" t="s">
        <v>131</v>
      </c>
    </row>
    <row r="550" s="14" customFormat="1">
      <c r="A550" s="14"/>
      <c r="B550" s="231"/>
      <c r="C550" s="232"/>
      <c r="D550" s="216" t="s">
        <v>142</v>
      </c>
      <c r="E550" s="233" t="s">
        <v>19</v>
      </c>
      <c r="F550" s="234" t="s">
        <v>373</v>
      </c>
      <c r="G550" s="232"/>
      <c r="H550" s="235">
        <v>6.9000000000000004</v>
      </c>
      <c r="I550" s="236"/>
      <c r="J550" s="232"/>
      <c r="K550" s="232"/>
      <c r="L550" s="237"/>
      <c r="M550" s="238"/>
      <c r="N550" s="239"/>
      <c r="O550" s="239"/>
      <c r="P550" s="239"/>
      <c r="Q550" s="239"/>
      <c r="R550" s="239"/>
      <c r="S550" s="239"/>
      <c r="T550" s="240"/>
      <c r="U550" s="14"/>
      <c r="V550" s="14"/>
      <c r="W550" s="14"/>
      <c r="X550" s="14"/>
      <c r="Y550" s="14"/>
      <c r="Z550" s="14"/>
      <c r="AA550" s="14"/>
      <c r="AB550" s="14"/>
      <c r="AC550" s="14"/>
      <c r="AD550" s="14"/>
      <c r="AE550" s="14"/>
      <c r="AT550" s="241" t="s">
        <v>142</v>
      </c>
      <c r="AU550" s="241" t="s">
        <v>138</v>
      </c>
      <c r="AV550" s="14" t="s">
        <v>138</v>
      </c>
      <c r="AW550" s="14" t="s">
        <v>35</v>
      </c>
      <c r="AX550" s="14" t="s">
        <v>73</v>
      </c>
      <c r="AY550" s="241" t="s">
        <v>131</v>
      </c>
    </row>
    <row r="551" s="15" customFormat="1">
      <c r="A551" s="15"/>
      <c r="B551" s="242"/>
      <c r="C551" s="243"/>
      <c r="D551" s="216" t="s">
        <v>142</v>
      </c>
      <c r="E551" s="244" t="s">
        <v>19</v>
      </c>
      <c r="F551" s="245" t="s">
        <v>148</v>
      </c>
      <c r="G551" s="243"/>
      <c r="H551" s="246">
        <v>138.90000000000001</v>
      </c>
      <c r="I551" s="247"/>
      <c r="J551" s="243"/>
      <c r="K551" s="243"/>
      <c r="L551" s="248"/>
      <c r="M551" s="249"/>
      <c r="N551" s="250"/>
      <c r="O551" s="250"/>
      <c r="P551" s="250"/>
      <c r="Q551" s="250"/>
      <c r="R551" s="250"/>
      <c r="S551" s="250"/>
      <c r="T551" s="251"/>
      <c r="U551" s="15"/>
      <c r="V551" s="15"/>
      <c r="W551" s="15"/>
      <c r="X551" s="15"/>
      <c r="Y551" s="15"/>
      <c r="Z551" s="15"/>
      <c r="AA551" s="15"/>
      <c r="AB551" s="15"/>
      <c r="AC551" s="15"/>
      <c r="AD551" s="15"/>
      <c r="AE551" s="15"/>
      <c r="AT551" s="252" t="s">
        <v>142</v>
      </c>
      <c r="AU551" s="252" t="s">
        <v>138</v>
      </c>
      <c r="AV551" s="15" t="s">
        <v>137</v>
      </c>
      <c r="AW551" s="15" t="s">
        <v>35</v>
      </c>
      <c r="AX551" s="15" t="s">
        <v>81</v>
      </c>
      <c r="AY551" s="252" t="s">
        <v>131</v>
      </c>
    </row>
    <row r="552" s="2" customFormat="1" ht="16.5" customHeight="1">
      <c r="A552" s="39"/>
      <c r="B552" s="40"/>
      <c r="C552" s="202" t="s">
        <v>803</v>
      </c>
      <c r="D552" s="202" t="s">
        <v>133</v>
      </c>
      <c r="E552" s="203" t="s">
        <v>804</v>
      </c>
      <c r="F552" s="204" t="s">
        <v>805</v>
      </c>
      <c r="G552" s="205" t="s">
        <v>136</v>
      </c>
      <c r="H552" s="206">
        <v>20</v>
      </c>
      <c r="I552" s="207"/>
      <c r="J552" s="208">
        <f>ROUND(I552*H552,2)</f>
        <v>0</v>
      </c>
      <c r="K552" s="209"/>
      <c r="L552" s="45"/>
      <c r="M552" s="210" t="s">
        <v>19</v>
      </c>
      <c r="N552" s="211" t="s">
        <v>45</v>
      </c>
      <c r="O552" s="85"/>
      <c r="P552" s="212">
        <f>O552*H552</f>
        <v>0</v>
      </c>
      <c r="Q552" s="212">
        <v>0</v>
      </c>
      <c r="R552" s="212">
        <f>Q552*H552</f>
        <v>0</v>
      </c>
      <c r="S552" s="212">
        <v>0.0058399999999999997</v>
      </c>
      <c r="T552" s="213">
        <f>S552*H552</f>
        <v>0.11679999999999999</v>
      </c>
      <c r="U552" s="39"/>
      <c r="V552" s="39"/>
      <c r="W552" s="39"/>
      <c r="X552" s="39"/>
      <c r="Y552" s="39"/>
      <c r="Z552" s="39"/>
      <c r="AA552" s="39"/>
      <c r="AB552" s="39"/>
      <c r="AC552" s="39"/>
      <c r="AD552" s="39"/>
      <c r="AE552" s="39"/>
      <c r="AR552" s="214" t="s">
        <v>312</v>
      </c>
      <c r="AT552" s="214" t="s">
        <v>133</v>
      </c>
      <c r="AU552" s="214" t="s">
        <v>138</v>
      </c>
      <c r="AY552" s="18" t="s">
        <v>131</v>
      </c>
      <c r="BE552" s="215">
        <f>IF(N552="základní",J552,0)</f>
        <v>0</v>
      </c>
      <c r="BF552" s="215">
        <f>IF(N552="snížená",J552,0)</f>
        <v>0</v>
      </c>
      <c r="BG552" s="215">
        <f>IF(N552="zákl. přenesená",J552,0)</f>
        <v>0</v>
      </c>
      <c r="BH552" s="215">
        <f>IF(N552="sníž. přenesená",J552,0)</f>
        <v>0</v>
      </c>
      <c r="BI552" s="215">
        <f>IF(N552="nulová",J552,0)</f>
        <v>0</v>
      </c>
      <c r="BJ552" s="18" t="s">
        <v>138</v>
      </c>
      <c r="BK552" s="215">
        <f>ROUND(I552*H552,2)</f>
        <v>0</v>
      </c>
      <c r="BL552" s="18" t="s">
        <v>312</v>
      </c>
      <c r="BM552" s="214" t="s">
        <v>806</v>
      </c>
    </row>
    <row r="553" s="2" customFormat="1" ht="16.5" customHeight="1">
      <c r="A553" s="39"/>
      <c r="B553" s="40"/>
      <c r="C553" s="202" t="s">
        <v>807</v>
      </c>
      <c r="D553" s="202" t="s">
        <v>133</v>
      </c>
      <c r="E553" s="203" t="s">
        <v>808</v>
      </c>
      <c r="F553" s="204" t="s">
        <v>809</v>
      </c>
      <c r="G553" s="205" t="s">
        <v>241</v>
      </c>
      <c r="H553" s="206">
        <v>90.299999999999997</v>
      </c>
      <c r="I553" s="207"/>
      <c r="J553" s="208">
        <f>ROUND(I553*H553,2)</f>
        <v>0</v>
      </c>
      <c r="K553" s="209"/>
      <c r="L553" s="45"/>
      <c r="M553" s="210" t="s">
        <v>19</v>
      </c>
      <c r="N553" s="211" t="s">
        <v>45</v>
      </c>
      <c r="O553" s="85"/>
      <c r="P553" s="212">
        <f>O553*H553</f>
        <v>0</v>
      </c>
      <c r="Q553" s="212">
        <v>0</v>
      </c>
      <c r="R553" s="212">
        <f>Q553*H553</f>
        <v>0</v>
      </c>
      <c r="S553" s="212">
        <v>0.0025999999999999999</v>
      </c>
      <c r="T553" s="213">
        <f>S553*H553</f>
        <v>0.23477999999999999</v>
      </c>
      <c r="U553" s="39"/>
      <c r="V553" s="39"/>
      <c r="W553" s="39"/>
      <c r="X553" s="39"/>
      <c r="Y553" s="39"/>
      <c r="Z553" s="39"/>
      <c r="AA553" s="39"/>
      <c r="AB553" s="39"/>
      <c r="AC553" s="39"/>
      <c r="AD553" s="39"/>
      <c r="AE553" s="39"/>
      <c r="AR553" s="214" t="s">
        <v>312</v>
      </c>
      <c r="AT553" s="214" t="s">
        <v>133</v>
      </c>
      <c r="AU553" s="214" t="s">
        <v>138</v>
      </c>
      <c r="AY553" s="18" t="s">
        <v>131</v>
      </c>
      <c r="BE553" s="215">
        <f>IF(N553="základní",J553,0)</f>
        <v>0</v>
      </c>
      <c r="BF553" s="215">
        <f>IF(N553="snížená",J553,0)</f>
        <v>0</v>
      </c>
      <c r="BG553" s="215">
        <f>IF(N553="zákl. přenesená",J553,0)</f>
        <v>0</v>
      </c>
      <c r="BH553" s="215">
        <f>IF(N553="sníž. přenesená",J553,0)</f>
        <v>0</v>
      </c>
      <c r="BI553" s="215">
        <f>IF(N553="nulová",J553,0)</f>
        <v>0</v>
      </c>
      <c r="BJ553" s="18" t="s">
        <v>138</v>
      </c>
      <c r="BK553" s="215">
        <f>ROUND(I553*H553,2)</f>
        <v>0</v>
      </c>
      <c r="BL553" s="18" t="s">
        <v>312</v>
      </c>
      <c r="BM553" s="214" t="s">
        <v>810</v>
      </c>
    </row>
    <row r="554" s="14" customFormat="1">
      <c r="A554" s="14"/>
      <c r="B554" s="231"/>
      <c r="C554" s="232"/>
      <c r="D554" s="216" t="s">
        <v>142</v>
      </c>
      <c r="E554" s="233" t="s">
        <v>19</v>
      </c>
      <c r="F554" s="234" t="s">
        <v>811</v>
      </c>
      <c r="G554" s="232"/>
      <c r="H554" s="235">
        <v>68.400000000000006</v>
      </c>
      <c r="I554" s="236"/>
      <c r="J554" s="232"/>
      <c r="K554" s="232"/>
      <c r="L554" s="237"/>
      <c r="M554" s="238"/>
      <c r="N554" s="239"/>
      <c r="O554" s="239"/>
      <c r="P554" s="239"/>
      <c r="Q554" s="239"/>
      <c r="R554" s="239"/>
      <c r="S554" s="239"/>
      <c r="T554" s="240"/>
      <c r="U554" s="14"/>
      <c r="V554" s="14"/>
      <c r="W554" s="14"/>
      <c r="X554" s="14"/>
      <c r="Y554" s="14"/>
      <c r="Z554" s="14"/>
      <c r="AA554" s="14"/>
      <c r="AB554" s="14"/>
      <c r="AC554" s="14"/>
      <c r="AD554" s="14"/>
      <c r="AE554" s="14"/>
      <c r="AT554" s="241" t="s">
        <v>142</v>
      </c>
      <c r="AU554" s="241" t="s">
        <v>138</v>
      </c>
      <c r="AV554" s="14" t="s">
        <v>138</v>
      </c>
      <c r="AW554" s="14" t="s">
        <v>35</v>
      </c>
      <c r="AX554" s="14" t="s">
        <v>73</v>
      </c>
      <c r="AY554" s="241" t="s">
        <v>131</v>
      </c>
    </row>
    <row r="555" s="14" customFormat="1">
      <c r="A555" s="14"/>
      <c r="B555" s="231"/>
      <c r="C555" s="232"/>
      <c r="D555" s="216" t="s">
        <v>142</v>
      </c>
      <c r="E555" s="233" t="s">
        <v>19</v>
      </c>
      <c r="F555" s="234" t="s">
        <v>812</v>
      </c>
      <c r="G555" s="232"/>
      <c r="H555" s="235">
        <v>21.899999999999999</v>
      </c>
      <c r="I555" s="236"/>
      <c r="J555" s="232"/>
      <c r="K555" s="232"/>
      <c r="L555" s="237"/>
      <c r="M555" s="238"/>
      <c r="N555" s="239"/>
      <c r="O555" s="239"/>
      <c r="P555" s="239"/>
      <c r="Q555" s="239"/>
      <c r="R555" s="239"/>
      <c r="S555" s="239"/>
      <c r="T555" s="240"/>
      <c r="U555" s="14"/>
      <c r="V555" s="14"/>
      <c r="W555" s="14"/>
      <c r="X555" s="14"/>
      <c r="Y555" s="14"/>
      <c r="Z555" s="14"/>
      <c r="AA555" s="14"/>
      <c r="AB555" s="14"/>
      <c r="AC555" s="14"/>
      <c r="AD555" s="14"/>
      <c r="AE555" s="14"/>
      <c r="AT555" s="241" t="s">
        <v>142</v>
      </c>
      <c r="AU555" s="241" t="s">
        <v>138</v>
      </c>
      <c r="AV555" s="14" t="s">
        <v>138</v>
      </c>
      <c r="AW555" s="14" t="s">
        <v>35</v>
      </c>
      <c r="AX555" s="14" t="s">
        <v>73</v>
      </c>
      <c r="AY555" s="241" t="s">
        <v>131</v>
      </c>
    </row>
    <row r="556" s="15" customFormat="1">
      <c r="A556" s="15"/>
      <c r="B556" s="242"/>
      <c r="C556" s="243"/>
      <c r="D556" s="216" t="s">
        <v>142</v>
      </c>
      <c r="E556" s="244" t="s">
        <v>19</v>
      </c>
      <c r="F556" s="245" t="s">
        <v>148</v>
      </c>
      <c r="G556" s="243"/>
      <c r="H556" s="246">
        <v>90.300000000000011</v>
      </c>
      <c r="I556" s="247"/>
      <c r="J556" s="243"/>
      <c r="K556" s="243"/>
      <c r="L556" s="248"/>
      <c r="M556" s="249"/>
      <c r="N556" s="250"/>
      <c r="O556" s="250"/>
      <c r="P556" s="250"/>
      <c r="Q556" s="250"/>
      <c r="R556" s="250"/>
      <c r="S556" s="250"/>
      <c r="T556" s="251"/>
      <c r="U556" s="15"/>
      <c r="V556" s="15"/>
      <c r="W556" s="15"/>
      <c r="X556" s="15"/>
      <c r="Y556" s="15"/>
      <c r="Z556" s="15"/>
      <c r="AA556" s="15"/>
      <c r="AB556" s="15"/>
      <c r="AC556" s="15"/>
      <c r="AD556" s="15"/>
      <c r="AE556" s="15"/>
      <c r="AT556" s="252" t="s">
        <v>142</v>
      </c>
      <c r="AU556" s="252" t="s">
        <v>138</v>
      </c>
      <c r="AV556" s="15" t="s">
        <v>137</v>
      </c>
      <c r="AW556" s="15" t="s">
        <v>35</v>
      </c>
      <c r="AX556" s="15" t="s">
        <v>81</v>
      </c>
      <c r="AY556" s="252" t="s">
        <v>131</v>
      </c>
    </row>
    <row r="557" s="2" customFormat="1" ht="16.5" customHeight="1">
      <c r="A557" s="39"/>
      <c r="B557" s="40"/>
      <c r="C557" s="202" t="s">
        <v>813</v>
      </c>
      <c r="D557" s="202" t="s">
        <v>133</v>
      </c>
      <c r="E557" s="203" t="s">
        <v>814</v>
      </c>
      <c r="F557" s="204" t="s">
        <v>815</v>
      </c>
      <c r="G557" s="205" t="s">
        <v>241</v>
      </c>
      <c r="H557" s="206">
        <v>55.200000000000003</v>
      </c>
      <c r="I557" s="207"/>
      <c r="J557" s="208">
        <f>ROUND(I557*H557,2)</f>
        <v>0</v>
      </c>
      <c r="K557" s="209"/>
      <c r="L557" s="45"/>
      <c r="M557" s="210" t="s">
        <v>19</v>
      </c>
      <c r="N557" s="211" t="s">
        <v>45</v>
      </c>
      <c r="O557" s="85"/>
      <c r="P557" s="212">
        <f>O557*H557</f>
        <v>0</v>
      </c>
      <c r="Q557" s="212">
        <v>0</v>
      </c>
      <c r="R557" s="212">
        <f>Q557*H557</f>
        <v>0</v>
      </c>
      <c r="S557" s="212">
        <v>0.0039399999999999999</v>
      </c>
      <c r="T557" s="213">
        <f>S557*H557</f>
        <v>0.21748800000000002</v>
      </c>
      <c r="U557" s="39"/>
      <c r="V557" s="39"/>
      <c r="W557" s="39"/>
      <c r="X557" s="39"/>
      <c r="Y557" s="39"/>
      <c r="Z557" s="39"/>
      <c r="AA557" s="39"/>
      <c r="AB557" s="39"/>
      <c r="AC557" s="39"/>
      <c r="AD557" s="39"/>
      <c r="AE557" s="39"/>
      <c r="AR557" s="214" t="s">
        <v>312</v>
      </c>
      <c r="AT557" s="214" t="s">
        <v>133</v>
      </c>
      <c r="AU557" s="214" t="s">
        <v>138</v>
      </c>
      <c r="AY557" s="18" t="s">
        <v>131</v>
      </c>
      <c r="BE557" s="215">
        <f>IF(N557="základní",J557,0)</f>
        <v>0</v>
      </c>
      <c r="BF557" s="215">
        <f>IF(N557="snížená",J557,0)</f>
        <v>0</v>
      </c>
      <c r="BG557" s="215">
        <f>IF(N557="zákl. přenesená",J557,0)</f>
        <v>0</v>
      </c>
      <c r="BH557" s="215">
        <f>IF(N557="sníž. přenesená",J557,0)</f>
        <v>0</v>
      </c>
      <c r="BI557" s="215">
        <f>IF(N557="nulová",J557,0)</f>
        <v>0</v>
      </c>
      <c r="BJ557" s="18" t="s">
        <v>138</v>
      </c>
      <c r="BK557" s="215">
        <f>ROUND(I557*H557,2)</f>
        <v>0</v>
      </c>
      <c r="BL557" s="18" t="s">
        <v>312</v>
      </c>
      <c r="BM557" s="214" t="s">
        <v>816</v>
      </c>
    </row>
    <row r="558" s="14" customFormat="1">
      <c r="A558" s="14"/>
      <c r="B558" s="231"/>
      <c r="C558" s="232"/>
      <c r="D558" s="216" t="s">
        <v>142</v>
      </c>
      <c r="E558" s="233" t="s">
        <v>19</v>
      </c>
      <c r="F558" s="234" t="s">
        <v>817</v>
      </c>
      <c r="G558" s="232"/>
      <c r="H558" s="235">
        <v>55.200000000000003</v>
      </c>
      <c r="I558" s="236"/>
      <c r="J558" s="232"/>
      <c r="K558" s="232"/>
      <c r="L558" s="237"/>
      <c r="M558" s="238"/>
      <c r="N558" s="239"/>
      <c r="O558" s="239"/>
      <c r="P558" s="239"/>
      <c r="Q558" s="239"/>
      <c r="R558" s="239"/>
      <c r="S558" s="239"/>
      <c r="T558" s="240"/>
      <c r="U558" s="14"/>
      <c r="V558" s="14"/>
      <c r="W558" s="14"/>
      <c r="X558" s="14"/>
      <c r="Y558" s="14"/>
      <c r="Z558" s="14"/>
      <c r="AA558" s="14"/>
      <c r="AB558" s="14"/>
      <c r="AC558" s="14"/>
      <c r="AD558" s="14"/>
      <c r="AE558" s="14"/>
      <c r="AT558" s="241" t="s">
        <v>142</v>
      </c>
      <c r="AU558" s="241" t="s">
        <v>138</v>
      </c>
      <c r="AV558" s="14" t="s">
        <v>138</v>
      </c>
      <c r="AW558" s="14" t="s">
        <v>35</v>
      </c>
      <c r="AX558" s="14" t="s">
        <v>81</v>
      </c>
      <c r="AY558" s="241" t="s">
        <v>131</v>
      </c>
    </row>
    <row r="559" s="2" customFormat="1" ht="16.5" customHeight="1">
      <c r="A559" s="39"/>
      <c r="B559" s="40"/>
      <c r="C559" s="202" t="s">
        <v>818</v>
      </c>
      <c r="D559" s="202" t="s">
        <v>133</v>
      </c>
      <c r="E559" s="203" t="s">
        <v>819</v>
      </c>
      <c r="F559" s="204" t="s">
        <v>820</v>
      </c>
      <c r="G559" s="205" t="s">
        <v>241</v>
      </c>
      <c r="H559" s="206">
        <v>35.920000000000002</v>
      </c>
      <c r="I559" s="207"/>
      <c r="J559" s="208">
        <f>ROUND(I559*H559,2)</f>
        <v>0</v>
      </c>
      <c r="K559" s="209"/>
      <c r="L559" s="45"/>
      <c r="M559" s="210" t="s">
        <v>19</v>
      </c>
      <c r="N559" s="211" t="s">
        <v>45</v>
      </c>
      <c r="O559" s="85"/>
      <c r="P559" s="212">
        <f>O559*H559</f>
        <v>0</v>
      </c>
      <c r="Q559" s="212">
        <v>0.0017600000000000001</v>
      </c>
      <c r="R559" s="212">
        <f>Q559*H559</f>
        <v>0.063219200000000003</v>
      </c>
      <c r="S559" s="212">
        <v>0</v>
      </c>
      <c r="T559" s="213">
        <f>S559*H559</f>
        <v>0</v>
      </c>
      <c r="U559" s="39"/>
      <c r="V559" s="39"/>
      <c r="W559" s="39"/>
      <c r="X559" s="39"/>
      <c r="Y559" s="39"/>
      <c r="Z559" s="39"/>
      <c r="AA559" s="39"/>
      <c r="AB559" s="39"/>
      <c r="AC559" s="39"/>
      <c r="AD559" s="39"/>
      <c r="AE559" s="39"/>
      <c r="AR559" s="214" t="s">
        <v>312</v>
      </c>
      <c r="AT559" s="214" t="s">
        <v>133</v>
      </c>
      <c r="AU559" s="214" t="s">
        <v>138</v>
      </c>
      <c r="AY559" s="18" t="s">
        <v>131</v>
      </c>
      <c r="BE559" s="215">
        <f>IF(N559="základní",J559,0)</f>
        <v>0</v>
      </c>
      <c r="BF559" s="215">
        <f>IF(N559="snížená",J559,0)</f>
        <v>0</v>
      </c>
      <c r="BG559" s="215">
        <f>IF(N559="zákl. přenesená",J559,0)</f>
        <v>0</v>
      </c>
      <c r="BH559" s="215">
        <f>IF(N559="sníž. přenesená",J559,0)</f>
        <v>0</v>
      </c>
      <c r="BI559" s="215">
        <f>IF(N559="nulová",J559,0)</f>
        <v>0</v>
      </c>
      <c r="BJ559" s="18" t="s">
        <v>138</v>
      </c>
      <c r="BK559" s="215">
        <f>ROUND(I559*H559,2)</f>
        <v>0</v>
      </c>
      <c r="BL559" s="18" t="s">
        <v>312</v>
      </c>
      <c r="BM559" s="214" t="s">
        <v>821</v>
      </c>
    </row>
    <row r="560" s="2" customFormat="1">
      <c r="A560" s="39"/>
      <c r="B560" s="40"/>
      <c r="C560" s="41"/>
      <c r="D560" s="216" t="s">
        <v>140</v>
      </c>
      <c r="E560" s="41"/>
      <c r="F560" s="217" t="s">
        <v>822</v>
      </c>
      <c r="G560" s="41"/>
      <c r="H560" s="41"/>
      <c r="I560" s="218"/>
      <c r="J560" s="41"/>
      <c r="K560" s="41"/>
      <c r="L560" s="45"/>
      <c r="M560" s="219"/>
      <c r="N560" s="220"/>
      <c r="O560" s="85"/>
      <c r="P560" s="85"/>
      <c r="Q560" s="85"/>
      <c r="R560" s="85"/>
      <c r="S560" s="85"/>
      <c r="T560" s="86"/>
      <c r="U560" s="39"/>
      <c r="V560" s="39"/>
      <c r="W560" s="39"/>
      <c r="X560" s="39"/>
      <c r="Y560" s="39"/>
      <c r="Z560" s="39"/>
      <c r="AA560" s="39"/>
      <c r="AB560" s="39"/>
      <c r="AC560" s="39"/>
      <c r="AD560" s="39"/>
      <c r="AE560" s="39"/>
      <c r="AT560" s="18" t="s">
        <v>140</v>
      </c>
      <c r="AU560" s="18" t="s">
        <v>138</v>
      </c>
    </row>
    <row r="561" s="14" customFormat="1">
      <c r="A561" s="14"/>
      <c r="B561" s="231"/>
      <c r="C561" s="232"/>
      <c r="D561" s="216" t="s">
        <v>142</v>
      </c>
      <c r="E561" s="233" t="s">
        <v>19</v>
      </c>
      <c r="F561" s="234" t="s">
        <v>823</v>
      </c>
      <c r="G561" s="232"/>
      <c r="H561" s="235">
        <v>14.08</v>
      </c>
      <c r="I561" s="236"/>
      <c r="J561" s="232"/>
      <c r="K561" s="232"/>
      <c r="L561" s="237"/>
      <c r="M561" s="238"/>
      <c r="N561" s="239"/>
      <c r="O561" s="239"/>
      <c r="P561" s="239"/>
      <c r="Q561" s="239"/>
      <c r="R561" s="239"/>
      <c r="S561" s="239"/>
      <c r="T561" s="240"/>
      <c r="U561" s="14"/>
      <c r="V561" s="14"/>
      <c r="W561" s="14"/>
      <c r="X561" s="14"/>
      <c r="Y561" s="14"/>
      <c r="Z561" s="14"/>
      <c r="AA561" s="14"/>
      <c r="AB561" s="14"/>
      <c r="AC561" s="14"/>
      <c r="AD561" s="14"/>
      <c r="AE561" s="14"/>
      <c r="AT561" s="241" t="s">
        <v>142</v>
      </c>
      <c r="AU561" s="241" t="s">
        <v>138</v>
      </c>
      <c r="AV561" s="14" t="s">
        <v>138</v>
      </c>
      <c r="AW561" s="14" t="s">
        <v>35</v>
      </c>
      <c r="AX561" s="14" t="s">
        <v>73</v>
      </c>
      <c r="AY561" s="241" t="s">
        <v>131</v>
      </c>
    </row>
    <row r="562" s="14" customFormat="1">
      <c r="A562" s="14"/>
      <c r="B562" s="231"/>
      <c r="C562" s="232"/>
      <c r="D562" s="216" t="s">
        <v>142</v>
      </c>
      <c r="E562" s="233" t="s">
        <v>19</v>
      </c>
      <c r="F562" s="234" t="s">
        <v>824</v>
      </c>
      <c r="G562" s="232"/>
      <c r="H562" s="235">
        <v>7.2000000000000002</v>
      </c>
      <c r="I562" s="236"/>
      <c r="J562" s="232"/>
      <c r="K562" s="232"/>
      <c r="L562" s="237"/>
      <c r="M562" s="238"/>
      <c r="N562" s="239"/>
      <c r="O562" s="239"/>
      <c r="P562" s="239"/>
      <c r="Q562" s="239"/>
      <c r="R562" s="239"/>
      <c r="S562" s="239"/>
      <c r="T562" s="240"/>
      <c r="U562" s="14"/>
      <c r="V562" s="14"/>
      <c r="W562" s="14"/>
      <c r="X562" s="14"/>
      <c r="Y562" s="14"/>
      <c r="Z562" s="14"/>
      <c r="AA562" s="14"/>
      <c r="AB562" s="14"/>
      <c r="AC562" s="14"/>
      <c r="AD562" s="14"/>
      <c r="AE562" s="14"/>
      <c r="AT562" s="241" t="s">
        <v>142</v>
      </c>
      <c r="AU562" s="241" t="s">
        <v>138</v>
      </c>
      <c r="AV562" s="14" t="s">
        <v>138</v>
      </c>
      <c r="AW562" s="14" t="s">
        <v>35</v>
      </c>
      <c r="AX562" s="14" t="s">
        <v>73</v>
      </c>
      <c r="AY562" s="241" t="s">
        <v>131</v>
      </c>
    </row>
    <row r="563" s="14" customFormat="1">
      <c r="A563" s="14"/>
      <c r="B563" s="231"/>
      <c r="C563" s="232"/>
      <c r="D563" s="216" t="s">
        <v>142</v>
      </c>
      <c r="E563" s="233" t="s">
        <v>19</v>
      </c>
      <c r="F563" s="234" t="s">
        <v>825</v>
      </c>
      <c r="G563" s="232"/>
      <c r="H563" s="235">
        <v>14.640000000000001</v>
      </c>
      <c r="I563" s="236"/>
      <c r="J563" s="232"/>
      <c r="K563" s="232"/>
      <c r="L563" s="237"/>
      <c r="M563" s="238"/>
      <c r="N563" s="239"/>
      <c r="O563" s="239"/>
      <c r="P563" s="239"/>
      <c r="Q563" s="239"/>
      <c r="R563" s="239"/>
      <c r="S563" s="239"/>
      <c r="T563" s="240"/>
      <c r="U563" s="14"/>
      <c r="V563" s="14"/>
      <c r="W563" s="14"/>
      <c r="X563" s="14"/>
      <c r="Y563" s="14"/>
      <c r="Z563" s="14"/>
      <c r="AA563" s="14"/>
      <c r="AB563" s="14"/>
      <c r="AC563" s="14"/>
      <c r="AD563" s="14"/>
      <c r="AE563" s="14"/>
      <c r="AT563" s="241" t="s">
        <v>142</v>
      </c>
      <c r="AU563" s="241" t="s">
        <v>138</v>
      </c>
      <c r="AV563" s="14" t="s">
        <v>138</v>
      </c>
      <c r="AW563" s="14" t="s">
        <v>35</v>
      </c>
      <c r="AX563" s="14" t="s">
        <v>73</v>
      </c>
      <c r="AY563" s="241" t="s">
        <v>131</v>
      </c>
    </row>
    <row r="564" s="15" customFormat="1">
      <c r="A564" s="15"/>
      <c r="B564" s="242"/>
      <c r="C564" s="243"/>
      <c r="D564" s="216" t="s">
        <v>142</v>
      </c>
      <c r="E564" s="244" t="s">
        <v>19</v>
      </c>
      <c r="F564" s="245" t="s">
        <v>148</v>
      </c>
      <c r="G564" s="243"/>
      <c r="H564" s="246">
        <v>35.920000000000002</v>
      </c>
      <c r="I564" s="247"/>
      <c r="J564" s="243"/>
      <c r="K564" s="243"/>
      <c r="L564" s="248"/>
      <c r="M564" s="249"/>
      <c r="N564" s="250"/>
      <c r="O564" s="250"/>
      <c r="P564" s="250"/>
      <c r="Q564" s="250"/>
      <c r="R564" s="250"/>
      <c r="S564" s="250"/>
      <c r="T564" s="251"/>
      <c r="U564" s="15"/>
      <c r="V564" s="15"/>
      <c r="W564" s="15"/>
      <c r="X564" s="15"/>
      <c r="Y564" s="15"/>
      <c r="Z564" s="15"/>
      <c r="AA564" s="15"/>
      <c r="AB564" s="15"/>
      <c r="AC564" s="15"/>
      <c r="AD564" s="15"/>
      <c r="AE564" s="15"/>
      <c r="AT564" s="252" t="s">
        <v>142</v>
      </c>
      <c r="AU564" s="252" t="s">
        <v>138</v>
      </c>
      <c r="AV564" s="15" t="s">
        <v>137</v>
      </c>
      <c r="AW564" s="15" t="s">
        <v>35</v>
      </c>
      <c r="AX564" s="15" t="s">
        <v>81</v>
      </c>
      <c r="AY564" s="252" t="s">
        <v>131</v>
      </c>
    </row>
    <row r="565" s="2" customFormat="1" ht="16.5" customHeight="1">
      <c r="A565" s="39"/>
      <c r="B565" s="40"/>
      <c r="C565" s="202" t="s">
        <v>826</v>
      </c>
      <c r="D565" s="202" t="s">
        <v>133</v>
      </c>
      <c r="E565" s="203" t="s">
        <v>827</v>
      </c>
      <c r="F565" s="204" t="s">
        <v>828</v>
      </c>
      <c r="G565" s="205" t="s">
        <v>184</v>
      </c>
      <c r="H565" s="206">
        <v>2</v>
      </c>
      <c r="I565" s="207"/>
      <c r="J565" s="208">
        <f>ROUND(I565*H565,2)</f>
        <v>0</v>
      </c>
      <c r="K565" s="209"/>
      <c r="L565" s="45"/>
      <c r="M565" s="210" t="s">
        <v>19</v>
      </c>
      <c r="N565" s="211" t="s">
        <v>45</v>
      </c>
      <c r="O565" s="85"/>
      <c r="P565" s="212">
        <f>O565*H565</f>
        <v>0</v>
      </c>
      <c r="Q565" s="212">
        <v>0</v>
      </c>
      <c r="R565" s="212">
        <f>Q565*H565</f>
        <v>0</v>
      </c>
      <c r="S565" s="212">
        <v>0</v>
      </c>
      <c r="T565" s="213">
        <f>S565*H565</f>
        <v>0</v>
      </c>
      <c r="U565" s="39"/>
      <c r="V565" s="39"/>
      <c r="W565" s="39"/>
      <c r="X565" s="39"/>
      <c r="Y565" s="39"/>
      <c r="Z565" s="39"/>
      <c r="AA565" s="39"/>
      <c r="AB565" s="39"/>
      <c r="AC565" s="39"/>
      <c r="AD565" s="39"/>
      <c r="AE565" s="39"/>
      <c r="AR565" s="214" t="s">
        <v>312</v>
      </c>
      <c r="AT565" s="214" t="s">
        <v>133</v>
      </c>
      <c r="AU565" s="214" t="s">
        <v>138</v>
      </c>
      <c r="AY565" s="18" t="s">
        <v>131</v>
      </c>
      <c r="BE565" s="215">
        <f>IF(N565="základní",J565,0)</f>
        <v>0</v>
      </c>
      <c r="BF565" s="215">
        <f>IF(N565="snížená",J565,0)</f>
        <v>0</v>
      </c>
      <c r="BG565" s="215">
        <f>IF(N565="zákl. přenesená",J565,0)</f>
        <v>0</v>
      </c>
      <c r="BH565" s="215">
        <f>IF(N565="sníž. přenesená",J565,0)</f>
        <v>0</v>
      </c>
      <c r="BI565" s="215">
        <f>IF(N565="nulová",J565,0)</f>
        <v>0</v>
      </c>
      <c r="BJ565" s="18" t="s">
        <v>138</v>
      </c>
      <c r="BK565" s="215">
        <f>ROUND(I565*H565,2)</f>
        <v>0</v>
      </c>
      <c r="BL565" s="18" t="s">
        <v>312</v>
      </c>
      <c r="BM565" s="214" t="s">
        <v>829</v>
      </c>
    </row>
    <row r="566" s="2" customFormat="1" ht="16.5" customHeight="1">
      <c r="A566" s="39"/>
      <c r="B566" s="40"/>
      <c r="C566" s="253" t="s">
        <v>830</v>
      </c>
      <c r="D566" s="253" t="s">
        <v>207</v>
      </c>
      <c r="E566" s="254" t="s">
        <v>831</v>
      </c>
      <c r="F566" s="255" t="s">
        <v>832</v>
      </c>
      <c r="G566" s="256" t="s">
        <v>241</v>
      </c>
      <c r="H566" s="257">
        <v>5.2800000000000002</v>
      </c>
      <c r="I566" s="258"/>
      <c r="J566" s="259">
        <f>ROUND(I566*H566,2)</f>
        <v>0</v>
      </c>
      <c r="K566" s="260"/>
      <c r="L566" s="261"/>
      <c r="M566" s="262" t="s">
        <v>19</v>
      </c>
      <c r="N566" s="263" t="s">
        <v>45</v>
      </c>
      <c r="O566" s="85"/>
      <c r="P566" s="212">
        <f>O566*H566</f>
        <v>0</v>
      </c>
      <c r="Q566" s="212">
        <v>0.00027999999999999998</v>
      </c>
      <c r="R566" s="212">
        <f>Q566*H566</f>
        <v>0.0014783999999999999</v>
      </c>
      <c r="S566" s="212">
        <v>0</v>
      </c>
      <c r="T566" s="213">
        <f>S566*H566</f>
        <v>0</v>
      </c>
      <c r="U566" s="39"/>
      <c r="V566" s="39"/>
      <c r="W566" s="39"/>
      <c r="X566" s="39"/>
      <c r="Y566" s="39"/>
      <c r="Z566" s="39"/>
      <c r="AA566" s="39"/>
      <c r="AB566" s="39"/>
      <c r="AC566" s="39"/>
      <c r="AD566" s="39"/>
      <c r="AE566" s="39"/>
      <c r="AR566" s="214" t="s">
        <v>346</v>
      </c>
      <c r="AT566" s="214" t="s">
        <v>207</v>
      </c>
      <c r="AU566" s="214" t="s">
        <v>138</v>
      </c>
      <c r="AY566" s="18" t="s">
        <v>131</v>
      </c>
      <c r="BE566" s="215">
        <f>IF(N566="základní",J566,0)</f>
        <v>0</v>
      </c>
      <c r="BF566" s="215">
        <f>IF(N566="snížená",J566,0)</f>
        <v>0</v>
      </c>
      <c r="BG566" s="215">
        <f>IF(N566="zákl. přenesená",J566,0)</f>
        <v>0</v>
      </c>
      <c r="BH566" s="215">
        <f>IF(N566="sníž. přenesená",J566,0)</f>
        <v>0</v>
      </c>
      <c r="BI566" s="215">
        <f>IF(N566="nulová",J566,0)</f>
        <v>0</v>
      </c>
      <c r="BJ566" s="18" t="s">
        <v>138</v>
      </c>
      <c r="BK566" s="215">
        <f>ROUND(I566*H566,2)</f>
        <v>0</v>
      </c>
      <c r="BL566" s="18" t="s">
        <v>312</v>
      </c>
      <c r="BM566" s="214" t="s">
        <v>833</v>
      </c>
    </row>
    <row r="567" s="13" customFormat="1">
      <c r="A567" s="13"/>
      <c r="B567" s="221"/>
      <c r="C567" s="222"/>
      <c r="D567" s="216" t="s">
        <v>142</v>
      </c>
      <c r="E567" s="223" t="s">
        <v>19</v>
      </c>
      <c r="F567" s="224" t="s">
        <v>834</v>
      </c>
      <c r="G567" s="222"/>
      <c r="H567" s="223" t="s">
        <v>19</v>
      </c>
      <c r="I567" s="225"/>
      <c r="J567" s="222"/>
      <c r="K567" s="222"/>
      <c r="L567" s="226"/>
      <c r="M567" s="227"/>
      <c r="N567" s="228"/>
      <c r="O567" s="228"/>
      <c r="P567" s="228"/>
      <c r="Q567" s="228"/>
      <c r="R567" s="228"/>
      <c r="S567" s="228"/>
      <c r="T567" s="229"/>
      <c r="U567" s="13"/>
      <c r="V567" s="13"/>
      <c r="W567" s="13"/>
      <c r="X567" s="13"/>
      <c r="Y567" s="13"/>
      <c r="Z567" s="13"/>
      <c r="AA567" s="13"/>
      <c r="AB567" s="13"/>
      <c r="AC567" s="13"/>
      <c r="AD567" s="13"/>
      <c r="AE567" s="13"/>
      <c r="AT567" s="230" t="s">
        <v>142</v>
      </c>
      <c r="AU567" s="230" t="s">
        <v>138</v>
      </c>
      <c r="AV567" s="13" t="s">
        <v>81</v>
      </c>
      <c r="AW567" s="13" t="s">
        <v>35</v>
      </c>
      <c r="AX567" s="13" t="s">
        <v>73</v>
      </c>
      <c r="AY567" s="230" t="s">
        <v>131</v>
      </c>
    </row>
    <row r="568" s="14" customFormat="1">
      <c r="A568" s="14"/>
      <c r="B568" s="231"/>
      <c r="C568" s="232"/>
      <c r="D568" s="216" t="s">
        <v>142</v>
      </c>
      <c r="E568" s="233" t="s">
        <v>19</v>
      </c>
      <c r="F568" s="234" t="s">
        <v>835</v>
      </c>
      <c r="G568" s="232"/>
      <c r="H568" s="235">
        <v>5.2800000000000002</v>
      </c>
      <c r="I568" s="236"/>
      <c r="J568" s="232"/>
      <c r="K568" s="232"/>
      <c r="L568" s="237"/>
      <c r="M568" s="238"/>
      <c r="N568" s="239"/>
      <c r="O568" s="239"/>
      <c r="P568" s="239"/>
      <c r="Q568" s="239"/>
      <c r="R568" s="239"/>
      <c r="S568" s="239"/>
      <c r="T568" s="240"/>
      <c r="U568" s="14"/>
      <c r="V568" s="14"/>
      <c r="W568" s="14"/>
      <c r="X568" s="14"/>
      <c r="Y568" s="14"/>
      <c r="Z568" s="14"/>
      <c r="AA568" s="14"/>
      <c r="AB568" s="14"/>
      <c r="AC568" s="14"/>
      <c r="AD568" s="14"/>
      <c r="AE568" s="14"/>
      <c r="AT568" s="241" t="s">
        <v>142</v>
      </c>
      <c r="AU568" s="241" t="s">
        <v>138</v>
      </c>
      <c r="AV568" s="14" t="s">
        <v>138</v>
      </c>
      <c r="AW568" s="14" t="s">
        <v>35</v>
      </c>
      <c r="AX568" s="14" t="s">
        <v>81</v>
      </c>
      <c r="AY568" s="241" t="s">
        <v>131</v>
      </c>
    </row>
    <row r="569" s="2" customFormat="1" ht="16.5" customHeight="1">
      <c r="A569" s="39"/>
      <c r="B569" s="40"/>
      <c r="C569" s="202" t="s">
        <v>836</v>
      </c>
      <c r="D569" s="202" t="s">
        <v>133</v>
      </c>
      <c r="E569" s="203" t="s">
        <v>837</v>
      </c>
      <c r="F569" s="204" t="s">
        <v>838</v>
      </c>
      <c r="G569" s="205" t="s">
        <v>241</v>
      </c>
      <c r="H569" s="206">
        <v>95.700000000000003</v>
      </c>
      <c r="I569" s="207"/>
      <c r="J569" s="208">
        <f>ROUND(I569*H569,2)</f>
        <v>0</v>
      </c>
      <c r="K569" s="209"/>
      <c r="L569" s="45"/>
      <c r="M569" s="210" t="s">
        <v>19</v>
      </c>
      <c r="N569" s="211" t="s">
        <v>45</v>
      </c>
      <c r="O569" s="85"/>
      <c r="P569" s="212">
        <f>O569*H569</f>
        <v>0</v>
      </c>
      <c r="Q569" s="212">
        <v>4.0000000000000003E-05</v>
      </c>
      <c r="R569" s="212">
        <f>Q569*H569</f>
        <v>0.0038280000000000002</v>
      </c>
      <c r="S569" s="212">
        <v>0</v>
      </c>
      <c r="T569" s="213">
        <f>S569*H569</f>
        <v>0</v>
      </c>
      <c r="U569" s="39"/>
      <c r="V569" s="39"/>
      <c r="W569" s="39"/>
      <c r="X569" s="39"/>
      <c r="Y569" s="39"/>
      <c r="Z569" s="39"/>
      <c r="AA569" s="39"/>
      <c r="AB569" s="39"/>
      <c r="AC569" s="39"/>
      <c r="AD569" s="39"/>
      <c r="AE569" s="39"/>
      <c r="AR569" s="214" t="s">
        <v>312</v>
      </c>
      <c r="AT569" s="214" t="s">
        <v>133</v>
      </c>
      <c r="AU569" s="214" t="s">
        <v>138</v>
      </c>
      <c r="AY569" s="18" t="s">
        <v>131</v>
      </c>
      <c r="BE569" s="215">
        <f>IF(N569="základní",J569,0)</f>
        <v>0</v>
      </c>
      <c r="BF569" s="215">
        <f>IF(N569="snížená",J569,0)</f>
        <v>0</v>
      </c>
      <c r="BG569" s="215">
        <f>IF(N569="zákl. přenesená",J569,0)</f>
        <v>0</v>
      </c>
      <c r="BH569" s="215">
        <f>IF(N569="sníž. přenesená",J569,0)</f>
        <v>0</v>
      </c>
      <c r="BI569" s="215">
        <f>IF(N569="nulová",J569,0)</f>
        <v>0</v>
      </c>
      <c r="BJ569" s="18" t="s">
        <v>138</v>
      </c>
      <c r="BK569" s="215">
        <f>ROUND(I569*H569,2)</f>
        <v>0</v>
      </c>
      <c r="BL569" s="18" t="s">
        <v>312</v>
      </c>
      <c r="BM569" s="214" t="s">
        <v>839</v>
      </c>
    </row>
    <row r="570" s="14" customFormat="1">
      <c r="A570" s="14"/>
      <c r="B570" s="231"/>
      <c r="C570" s="232"/>
      <c r="D570" s="216" t="s">
        <v>142</v>
      </c>
      <c r="E570" s="233" t="s">
        <v>19</v>
      </c>
      <c r="F570" s="234" t="s">
        <v>371</v>
      </c>
      <c r="G570" s="232"/>
      <c r="H570" s="235">
        <v>67.200000000000003</v>
      </c>
      <c r="I570" s="236"/>
      <c r="J570" s="232"/>
      <c r="K570" s="232"/>
      <c r="L570" s="237"/>
      <c r="M570" s="238"/>
      <c r="N570" s="239"/>
      <c r="O570" s="239"/>
      <c r="P570" s="239"/>
      <c r="Q570" s="239"/>
      <c r="R570" s="239"/>
      <c r="S570" s="239"/>
      <c r="T570" s="240"/>
      <c r="U570" s="14"/>
      <c r="V570" s="14"/>
      <c r="W570" s="14"/>
      <c r="X570" s="14"/>
      <c r="Y570" s="14"/>
      <c r="Z570" s="14"/>
      <c r="AA570" s="14"/>
      <c r="AB570" s="14"/>
      <c r="AC570" s="14"/>
      <c r="AD570" s="14"/>
      <c r="AE570" s="14"/>
      <c r="AT570" s="241" t="s">
        <v>142</v>
      </c>
      <c r="AU570" s="241" t="s">
        <v>138</v>
      </c>
      <c r="AV570" s="14" t="s">
        <v>138</v>
      </c>
      <c r="AW570" s="14" t="s">
        <v>35</v>
      </c>
      <c r="AX570" s="14" t="s">
        <v>73</v>
      </c>
      <c r="AY570" s="241" t="s">
        <v>131</v>
      </c>
    </row>
    <row r="571" s="14" customFormat="1">
      <c r="A571" s="14"/>
      <c r="B571" s="231"/>
      <c r="C571" s="232"/>
      <c r="D571" s="216" t="s">
        <v>142</v>
      </c>
      <c r="E571" s="233" t="s">
        <v>19</v>
      </c>
      <c r="F571" s="234" t="s">
        <v>373</v>
      </c>
      <c r="G571" s="232"/>
      <c r="H571" s="235">
        <v>6.9000000000000004</v>
      </c>
      <c r="I571" s="236"/>
      <c r="J571" s="232"/>
      <c r="K571" s="232"/>
      <c r="L571" s="237"/>
      <c r="M571" s="238"/>
      <c r="N571" s="239"/>
      <c r="O571" s="239"/>
      <c r="P571" s="239"/>
      <c r="Q571" s="239"/>
      <c r="R571" s="239"/>
      <c r="S571" s="239"/>
      <c r="T571" s="240"/>
      <c r="U571" s="14"/>
      <c r="V571" s="14"/>
      <c r="W571" s="14"/>
      <c r="X571" s="14"/>
      <c r="Y571" s="14"/>
      <c r="Z571" s="14"/>
      <c r="AA571" s="14"/>
      <c r="AB571" s="14"/>
      <c r="AC571" s="14"/>
      <c r="AD571" s="14"/>
      <c r="AE571" s="14"/>
      <c r="AT571" s="241" t="s">
        <v>142</v>
      </c>
      <c r="AU571" s="241" t="s">
        <v>138</v>
      </c>
      <c r="AV571" s="14" t="s">
        <v>138</v>
      </c>
      <c r="AW571" s="14" t="s">
        <v>35</v>
      </c>
      <c r="AX571" s="14" t="s">
        <v>73</v>
      </c>
      <c r="AY571" s="241" t="s">
        <v>131</v>
      </c>
    </row>
    <row r="572" s="14" customFormat="1">
      <c r="A572" s="14"/>
      <c r="B572" s="231"/>
      <c r="C572" s="232"/>
      <c r="D572" s="216" t="s">
        <v>142</v>
      </c>
      <c r="E572" s="233" t="s">
        <v>19</v>
      </c>
      <c r="F572" s="234" t="s">
        <v>372</v>
      </c>
      <c r="G572" s="232"/>
      <c r="H572" s="235">
        <v>21.600000000000001</v>
      </c>
      <c r="I572" s="236"/>
      <c r="J572" s="232"/>
      <c r="K572" s="232"/>
      <c r="L572" s="237"/>
      <c r="M572" s="238"/>
      <c r="N572" s="239"/>
      <c r="O572" s="239"/>
      <c r="P572" s="239"/>
      <c r="Q572" s="239"/>
      <c r="R572" s="239"/>
      <c r="S572" s="239"/>
      <c r="T572" s="240"/>
      <c r="U572" s="14"/>
      <c r="V572" s="14"/>
      <c r="W572" s="14"/>
      <c r="X572" s="14"/>
      <c r="Y572" s="14"/>
      <c r="Z572" s="14"/>
      <c r="AA572" s="14"/>
      <c r="AB572" s="14"/>
      <c r="AC572" s="14"/>
      <c r="AD572" s="14"/>
      <c r="AE572" s="14"/>
      <c r="AT572" s="241" t="s">
        <v>142</v>
      </c>
      <c r="AU572" s="241" t="s">
        <v>138</v>
      </c>
      <c r="AV572" s="14" t="s">
        <v>138</v>
      </c>
      <c r="AW572" s="14" t="s">
        <v>35</v>
      </c>
      <c r="AX572" s="14" t="s">
        <v>73</v>
      </c>
      <c r="AY572" s="241" t="s">
        <v>131</v>
      </c>
    </row>
    <row r="573" s="15" customFormat="1">
      <c r="A573" s="15"/>
      <c r="B573" s="242"/>
      <c r="C573" s="243"/>
      <c r="D573" s="216" t="s">
        <v>142</v>
      </c>
      <c r="E573" s="244" t="s">
        <v>19</v>
      </c>
      <c r="F573" s="245" t="s">
        <v>148</v>
      </c>
      <c r="G573" s="243"/>
      <c r="H573" s="246">
        <v>95.700000000000017</v>
      </c>
      <c r="I573" s="247"/>
      <c r="J573" s="243"/>
      <c r="K573" s="243"/>
      <c r="L573" s="248"/>
      <c r="M573" s="249"/>
      <c r="N573" s="250"/>
      <c r="O573" s="250"/>
      <c r="P573" s="250"/>
      <c r="Q573" s="250"/>
      <c r="R573" s="250"/>
      <c r="S573" s="250"/>
      <c r="T573" s="251"/>
      <c r="U573" s="15"/>
      <c r="V573" s="15"/>
      <c r="W573" s="15"/>
      <c r="X573" s="15"/>
      <c r="Y573" s="15"/>
      <c r="Z573" s="15"/>
      <c r="AA573" s="15"/>
      <c r="AB573" s="15"/>
      <c r="AC573" s="15"/>
      <c r="AD573" s="15"/>
      <c r="AE573" s="15"/>
      <c r="AT573" s="252" t="s">
        <v>142</v>
      </c>
      <c r="AU573" s="252" t="s">
        <v>138</v>
      </c>
      <c r="AV573" s="15" t="s">
        <v>137</v>
      </c>
      <c r="AW573" s="15" t="s">
        <v>35</v>
      </c>
      <c r="AX573" s="15" t="s">
        <v>81</v>
      </c>
      <c r="AY573" s="252" t="s">
        <v>131</v>
      </c>
    </row>
    <row r="574" s="2" customFormat="1" ht="16.5" customHeight="1">
      <c r="A574" s="39"/>
      <c r="B574" s="40"/>
      <c r="C574" s="253" t="s">
        <v>840</v>
      </c>
      <c r="D574" s="253" t="s">
        <v>207</v>
      </c>
      <c r="E574" s="254" t="s">
        <v>841</v>
      </c>
      <c r="F574" s="255" t="s">
        <v>842</v>
      </c>
      <c r="G574" s="256" t="s">
        <v>241</v>
      </c>
      <c r="H574" s="257">
        <v>105.27</v>
      </c>
      <c r="I574" s="258"/>
      <c r="J574" s="259">
        <f>ROUND(I574*H574,2)</f>
        <v>0</v>
      </c>
      <c r="K574" s="260"/>
      <c r="L574" s="261"/>
      <c r="M574" s="262" t="s">
        <v>19</v>
      </c>
      <c r="N574" s="263" t="s">
        <v>45</v>
      </c>
      <c r="O574" s="85"/>
      <c r="P574" s="212">
        <f>O574*H574</f>
        <v>0</v>
      </c>
      <c r="Q574" s="212">
        <v>0.0028</v>
      </c>
      <c r="R574" s="212">
        <f>Q574*H574</f>
        <v>0.29475599999999996</v>
      </c>
      <c r="S574" s="212">
        <v>0</v>
      </c>
      <c r="T574" s="213">
        <f>S574*H574</f>
        <v>0</v>
      </c>
      <c r="U574" s="39"/>
      <c r="V574" s="39"/>
      <c r="W574" s="39"/>
      <c r="X574" s="39"/>
      <c r="Y574" s="39"/>
      <c r="Z574" s="39"/>
      <c r="AA574" s="39"/>
      <c r="AB574" s="39"/>
      <c r="AC574" s="39"/>
      <c r="AD574" s="39"/>
      <c r="AE574" s="39"/>
      <c r="AR574" s="214" t="s">
        <v>346</v>
      </c>
      <c r="AT574" s="214" t="s">
        <v>207</v>
      </c>
      <c r="AU574" s="214" t="s">
        <v>138</v>
      </c>
      <c r="AY574" s="18" t="s">
        <v>131</v>
      </c>
      <c r="BE574" s="215">
        <f>IF(N574="základní",J574,0)</f>
        <v>0</v>
      </c>
      <c r="BF574" s="215">
        <f>IF(N574="snížená",J574,0)</f>
        <v>0</v>
      </c>
      <c r="BG574" s="215">
        <f>IF(N574="zákl. přenesená",J574,0)</f>
        <v>0</v>
      </c>
      <c r="BH574" s="215">
        <f>IF(N574="sníž. přenesená",J574,0)</f>
        <v>0</v>
      </c>
      <c r="BI574" s="215">
        <f>IF(N574="nulová",J574,0)</f>
        <v>0</v>
      </c>
      <c r="BJ574" s="18" t="s">
        <v>138</v>
      </c>
      <c r="BK574" s="215">
        <f>ROUND(I574*H574,2)</f>
        <v>0</v>
      </c>
      <c r="BL574" s="18" t="s">
        <v>312</v>
      </c>
      <c r="BM574" s="214" t="s">
        <v>843</v>
      </c>
    </row>
    <row r="575" s="14" customFormat="1">
      <c r="A575" s="14"/>
      <c r="B575" s="231"/>
      <c r="C575" s="232"/>
      <c r="D575" s="216" t="s">
        <v>142</v>
      </c>
      <c r="E575" s="232"/>
      <c r="F575" s="234" t="s">
        <v>844</v>
      </c>
      <c r="G575" s="232"/>
      <c r="H575" s="235">
        <v>105.27</v>
      </c>
      <c r="I575" s="236"/>
      <c r="J575" s="232"/>
      <c r="K575" s="232"/>
      <c r="L575" s="237"/>
      <c r="M575" s="238"/>
      <c r="N575" s="239"/>
      <c r="O575" s="239"/>
      <c r="P575" s="239"/>
      <c r="Q575" s="239"/>
      <c r="R575" s="239"/>
      <c r="S575" s="239"/>
      <c r="T575" s="240"/>
      <c r="U575" s="14"/>
      <c r="V575" s="14"/>
      <c r="W575" s="14"/>
      <c r="X575" s="14"/>
      <c r="Y575" s="14"/>
      <c r="Z575" s="14"/>
      <c r="AA575" s="14"/>
      <c r="AB575" s="14"/>
      <c r="AC575" s="14"/>
      <c r="AD575" s="14"/>
      <c r="AE575" s="14"/>
      <c r="AT575" s="241" t="s">
        <v>142</v>
      </c>
      <c r="AU575" s="241" t="s">
        <v>138</v>
      </c>
      <c r="AV575" s="14" t="s">
        <v>138</v>
      </c>
      <c r="AW575" s="14" t="s">
        <v>4</v>
      </c>
      <c r="AX575" s="14" t="s">
        <v>81</v>
      </c>
      <c r="AY575" s="241" t="s">
        <v>131</v>
      </c>
    </row>
    <row r="576" s="2" customFormat="1" ht="16.5" customHeight="1">
      <c r="A576" s="39"/>
      <c r="B576" s="40"/>
      <c r="C576" s="202" t="s">
        <v>845</v>
      </c>
      <c r="D576" s="202" t="s">
        <v>133</v>
      </c>
      <c r="E576" s="203" t="s">
        <v>846</v>
      </c>
      <c r="F576" s="204" t="s">
        <v>847</v>
      </c>
      <c r="G576" s="205" t="s">
        <v>184</v>
      </c>
      <c r="H576" s="206">
        <v>6</v>
      </c>
      <c r="I576" s="207"/>
      <c r="J576" s="208">
        <f>ROUND(I576*H576,2)</f>
        <v>0</v>
      </c>
      <c r="K576" s="209"/>
      <c r="L576" s="45"/>
      <c r="M576" s="210" t="s">
        <v>19</v>
      </c>
      <c r="N576" s="211" t="s">
        <v>45</v>
      </c>
      <c r="O576" s="85"/>
      <c r="P576" s="212">
        <f>O576*H576</f>
        <v>0</v>
      </c>
      <c r="Q576" s="212">
        <v>0.0025400000000000002</v>
      </c>
      <c r="R576" s="212">
        <f>Q576*H576</f>
        <v>0.01524</v>
      </c>
      <c r="S576" s="212">
        <v>0</v>
      </c>
      <c r="T576" s="213">
        <f>S576*H576</f>
        <v>0</v>
      </c>
      <c r="U576" s="39"/>
      <c r="V576" s="39"/>
      <c r="W576" s="39"/>
      <c r="X576" s="39"/>
      <c r="Y576" s="39"/>
      <c r="Z576" s="39"/>
      <c r="AA576" s="39"/>
      <c r="AB576" s="39"/>
      <c r="AC576" s="39"/>
      <c r="AD576" s="39"/>
      <c r="AE576" s="39"/>
      <c r="AR576" s="214" t="s">
        <v>312</v>
      </c>
      <c r="AT576" s="214" t="s">
        <v>133</v>
      </c>
      <c r="AU576" s="214" t="s">
        <v>138</v>
      </c>
      <c r="AY576" s="18" t="s">
        <v>131</v>
      </c>
      <c r="BE576" s="215">
        <f>IF(N576="základní",J576,0)</f>
        <v>0</v>
      </c>
      <c r="BF576" s="215">
        <f>IF(N576="snížená",J576,0)</f>
        <v>0</v>
      </c>
      <c r="BG576" s="215">
        <f>IF(N576="zákl. přenesená",J576,0)</f>
        <v>0</v>
      </c>
      <c r="BH576" s="215">
        <f>IF(N576="sníž. přenesená",J576,0)</f>
        <v>0</v>
      </c>
      <c r="BI576" s="215">
        <f>IF(N576="nulová",J576,0)</f>
        <v>0</v>
      </c>
      <c r="BJ576" s="18" t="s">
        <v>138</v>
      </c>
      <c r="BK576" s="215">
        <f>ROUND(I576*H576,2)</f>
        <v>0</v>
      </c>
      <c r="BL576" s="18" t="s">
        <v>312</v>
      </c>
      <c r="BM576" s="214" t="s">
        <v>848</v>
      </c>
    </row>
    <row r="577" s="2" customFormat="1" ht="16.5" customHeight="1">
      <c r="A577" s="39"/>
      <c r="B577" s="40"/>
      <c r="C577" s="202" t="s">
        <v>849</v>
      </c>
      <c r="D577" s="202" t="s">
        <v>133</v>
      </c>
      <c r="E577" s="203" t="s">
        <v>850</v>
      </c>
      <c r="F577" s="204" t="s">
        <v>851</v>
      </c>
      <c r="G577" s="205" t="s">
        <v>241</v>
      </c>
      <c r="H577" s="206">
        <v>90.299999999999997</v>
      </c>
      <c r="I577" s="207"/>
      <c r="J577" s="208">
        <f>ROUND(I577*H577,2)</f>
        <v>0</v>
      </c>
      <c r="K577" s="209"/>
      <c r="L577" s="45"/>
      <c r="M577" s="210" t="s">
        <v>19</v>
      </c>
      <c r="N577" s="211" t="s">
        <v>45</v>
      </c>
      <c r="O577" s="85"/>
      <c r="P577" s="212">
        <f>O577*H577</f>
        <v>0</v>
      </c>
      <c r="Q577" s="212">
        <v>0</v>
      </c>
      <c r="R577" s="212">
        <f>Q577*H577</f>
        <v>0</v>
      </c>
      <c r="S577" s="212">
        <v>0</v>
      </c>
      <c r="T577" s="213">
        <f>S577*H577</f>
        <v>0</v>
      </c>
      <c r="U577" s="39"/>
      <c r="V577" s="39"/>
      <c r="W577" s="39"/>
      <c r="X577" s="39"/>
      <c r="Y577" s="39"/>
      <c r="Z577" s="39"/>
      <c r="AA577" s="39"/>
      <c r="AB577" s="39"/>
      <c r="AC577" s="39"/>
      <c r="AD577" s="39"/>
      <c r="AE577" s="39"/>
      <c r="AR577" s="214" t="s">
        <v>312</v>
      </c>
      <c r="AT577" s="214" t="s">
        <v>133</v>
      </c>
      <c r="AU577" s="214" t="s">
        <v>138</v>
      </c>
      <c r="AY577" s="18" t="s">
        <v>131</v>
      </c>
      <c r="BE577" s="215">
        <f>IF(N577="základní",J577,0)</f>
        <v>0</v>
      </c>
      <c r="BF577" s="215">
        <f>IF(N577="snížená",J577,0)</f>
        <v>0</v>
      </c>
      <c r="BG577" s="215">
        <f>IF(N577="zákl. přenesená",J577,0)</f>
        <v>0</v>
      </c>
      <c r="BH577" s="215">
        <f>IF(N577="sníž. přenesená",J577,0)</f>
        <v>0</v>
      </c>
      <c r="BI577" s="215">
        <f>IF(N577="nulová",J577,0)</f>
        <v>0</v>
      </c>
      <c r="BJ577" s="18" t="s">
        <v>138</v>
      </c>
      <c r="BK577" s="215">
        <f>ROUND(I577*H577,2)</f>
        <v>0</v>
      </c>
      <c r="BL577" s="18" t="s">
        <v>312</v>
      </c>
      <c r="BM577" s="214" t="s">
        <v>852</v>
      </c>
    </row>
    <row r="578" s="14" customFormat="1">
      <c r="A578" s="14"/>
      <c r="B578" s="231"/>
      <c r="C578" s="232"/>
      <c r="D578" s="216" t="s">
        <v>142</v>
      </c>
      <c r="E578" s="233" t="s">
        <v>19</v>
      </c>
      <c r="F578" s="234" t="s">
        <v>797</v>
      </c>
      <c r="G578" s="232"/>
      <c r="H578" s="235">
        <v>90.299999999999997</v>
      </c>
      <c r="I578" s="236"/>
      <c r="J578" s="232"/>
      <c r="K578" s="232"/>
      <c r="L578" s="237"/>
      <c r="M578" s="238"/>
      <c r="N578" s="239"/>
      <c r="O578" s="239"/>
      <c r="P578" s="239"/>
      <c r="Q578" s="239"/>
      <c r="R578" s="239"/>
      <c r="S578" s="239"/>
      <c r="T578" s="240"/>
      <c r="U578" s="14"/>
      <c r="V578" s="14"/>
      <c r="W578" s="14"/>
      <c r="X578" s="14"/>
      <c r="Y578" s="14"/>
      <c r="Z578" s="14"/>
      <c r="AA578" s="14"/>
      <c r="AB578" s="14"/>
      <c r="AC578" s="14"/>
      <c r="AD578" s="14"/>
      <c r="AE578" s="14"/>
      <c r="AT578" s="241" t="s">
        <v>142</v>
      </c>
      <c r="AU578" s="241" t="s">
        <v>138</v>
      </c>
      <c r="AV578" s="14" t="s">
        <v>138</v>
      </c>
      <c r="AW578" s="14" t="s">
        <v>35</v>
      </c>
      <c r="AX578" s="14" t="s">
        <v>81</v>
      </c>
      <c r="AY578" s="241" t="s">
        <v>131</v>
      </c>
    </row>
    <row r="579" s="2" customFormat="1" ht="16.5" customHeight="1">
      <c r="A579" s="39"/>
      <c r="B579" s="40"/>
      <c r="C579" s="253" t="s">
        <v>853</v>
      </c>
      <c r="D579" s="253" t="s">
        <v>207</v>
      </c>
      <c r="E579" s="254" t="s">
        <v>854</v>
      </c>
      <c r="F579" s="255" t="s">
        <v>855</v>
      </c>
      <c r="G579" s="256" t="s">
        <v>184</v>
      </c>
      <c r="H579" s="257">
        <v>96</v>
      </c>
      <c r="I579" s="258"/>
      <c r="J579" s="259">
        <f>ROUND(I579*H579,2)</f>
        <v>0</v>
      </c>
      <c r="K579" s="260"/>
      <c r="L579" s="261"/>
      <c r="M579" s="262" t="s">
        <v>19</v>
      </c>
      <c r="N579" s="263" t="s">
        <v>45</v>
      </c>
      <c r="O579" s="85"/>
      <c r="P579" s="212">
        <f>O579*H579</f>
        <v>0</v>
      </c>
      <c r="Q579" s="212">
        <v>0.00022000000000000001</v>
      </c>
      <c r="R579" s="212">
        <f>Q579*H579</f>
        <v>0.02112</v>
      </c>
      <c r="S579" s="212">
        <v>0</v>
      </c>
      <c r="T579" s="213">
        <f>S579*H579</f>
        <v>0</v>
      </c>
      <c r="U579" s="39"/>
      <c r="V579" s="39"/>
      <c r="W579" s="39"/>
      <c r="X579" s="39"/>
      <c r="Y579" s="39"/>
      <c r="Z579" s="39"/>
      <c r="AA579" s="39"/>
      <c r="AB579" s="39"/>
      <c r="AC579" s="39"/>
      <c r="AD579" s="39"/>
      <c r="AE579" s="39"/>
      <c r="AR579" s="214" t="s">
        <v>346</v>
      </c>
      <c r="AT579" s="214" t="s">
        <v>207</v>
      </c>
      <c r="AU579" s="214" t="s">
        <v>138</v>
      </c>
      <c r="AY579" s="18" t="s">
        <v>131</v>
      </c>
      <c r="BE579" s="215">
        <f>IF(N579="základní",J579,0)</f>
        <v>0</v>
      </c>
      <c r="BF579" s="215">
        <f>IF(N579="snížená",J579,0)</f>
        <v>0</v>
      </c>
      <c r="BG579" s="215">
        <f>IF(N579="zákl. přenesená",J579,0)</f>
        <v>0</v>
      </c>
      <c r="BH579" s="215">
        <f>IF(N579="sníž. přenesená",J579,0)</f>
        <v>0</v>
      </c>
      <c r="BI579" s="215">
        <f>IF(N579="nulová",J579,0)</f>
        <v>0</v>
      </c>
      <c r="BJ579" s="18" t="s">
        <v>138</v>
      </c>
      <c r="BK579" s="215">
        <f>ROUND(I579*H579,2)</f>
        <v>0</v>
      </c>
      <c r="BL579" s="18" t="s">
        <v>312</v>
      </c>
      <c r="BM579" s="214" t="s">
        <v>856</v>
      </c>
    </row>
    <row r="580" s="2" customFormat="1" ht="16.5" customHeight="1">
      <c r="A580" s="39"/>
      <c r="B580" s="40"/>
      <c r="C580" s="253" t="s">
        <v>857</v>
      </c>
      <c r="D580" s="253" t="s">
        <v>207</v>
      </c>
      <c r="E580" s="254" t="s">
        <v>858</v>
      </c>
      <c r="F580" s="255" t="s">
        <v>859</v>
      </c>
      <c r="G580" s="256" t="s">
        <v>241</v>
      </c>
      <c r="H580" s="257">
        <v>99.329999999999998</v>
      </c>
      <c r="I580" s="258"/>
      <c r="J580" s="259">
        <f>ROUND(I580*H580,2)</f>
        <v>0</v>
      </c>
      <c r="K580" s="260"/>
      <c r="L580" s="261"/>
      <c r="M580" s="262" t="s">
        <v>19</v>
      </c>
      <c r="N580" s="263" t="s">
        <v>45</v>
      </c>
      <c r="O580" s="85"/>
      <c r="P580" s="212">
        <f>O580*H580</f>
        <v>0</v>
      </c>
      <c r="Q580" s="212">
        <v>0.001</v>
      </c>
      <c r="R580" s="212">
        <f>Q580*H580</f>
        <v>0.099330000000000002</v>
      </c>
      <c r="S580" s="212">
        <v>0</v>
      </c>
      <c r="T580" s="213">
        <f>S580*H580</f>
        <v>0</v>
      </c>
      <c r="U580" s="39"/>
      <c r="V580" s="39"/>
      <c r="W580" s="39"/>
      <c r="X580" s="39"/>
      <c r="Y580" s="39"/>
      <c r="Z580" s="39"/>
      <c r="AA580" s="39"/>
      <c r="AB580" s="39"/>
      <c r="AC580" s="39"/>
      <c r="AD580" s="39"/>
      <c r="AE580" s="39"/>
      <c r="AR580" s="214" t="s">
        <v>346</v>
      </c>
      <c r="AT580" s="214" t="s">
        <v>207</v>
      </c>
      <c r="AU580" s="214" t="s">
        <v>138</v>
      </c>
      <c r="AY580" s="18" t="s">
        <v>131</v>
      </c>
      <c r="BE580" s="215">
        <f>IF(N580="základní",J580,0)</f>
        <v>0</v>
      </c>
      <c r="BF580" s="215">
        <f>IF(N580="snížená",J580,0)</f>
        <v>0</v>
      </c>
      <c r="BG580" s="215">
        <f>IF(N580="zákl. přenesená",J580,0)</f>
        <v>0</v>
      </c>
      <c r="BH580" s="215">
        <f>IF(N580="sníž. přenesená",J580,0)</f>
        <v>0</v>
      </c>
      <c r="BI580" s="215">
        <f>IF(N580="nulová",J580,0)</f>
        <v>0</v>
      </c>
      <c r="BJ580" s="18" t="s">
        <v>138</v>
      </c>
      <c r="BK580" s="215">
        <f>ROUND(I580*H580,2)</f>
        <v>0</v>
      </c>
      <c r="BL580" s="18" t="s">
        <v>312</v>
      </c>
      <c r="BM580" s="214" t="s">
        <v>860</v>
      </c>
    </row>
    <row r="581" s="14" customFormat="1">
      <c r="A581" s="14"/>
      <c r="B581" s="231"/>
      <c r="C581" s="232"/>
      <c r="D581" s="216" t="s">
        <v>142</v>
      </c>
      <c r="E581" s="233" t="s">
        <v>19</v>
      </c>
      <c r="F581" s="234" t="s">
        <v>861</v>
      </c>
      <c r="G581" s="232"/>
      <c r="H581" s="235">
        <v>90.299999999999997</v>
      </c>
      <c r="I581" s="236"/>
      <c r="J581" s="232"/>
      <c r="K581" s="232"/>
      <c r="L581" s="237"/>
      <c r="M581" s="238"/>
      <c r="N581" s="239"/>
      <c r="O581" s="239"/>
      <c r="P581" s="239"/>
      <c r="Q581" s="239"/>
      <c r="R581" s="239"/>
      <c r="S581" s="239"/>
      <c r="T581" s="240"/>
      <c r="U581" s="14"/>
      <c r="V581" s="14"/>
      <c r="W581" s="14"/>
      <c r="X581" s="14"/>
      <c r="Y581" s="14"/>
      <c r="Z581" s="14"/>
      <c r="AA581" s="14"/>
      <c r="AB581" s="14"/>
      <c r="AC581" s="14"/>
      <c r="AD581" s="14"/>
      <c r="AE581" s="14"/>
      <c r="AT581" s="241" t="s">
        <v>142</v>
      </c>
      <c r="AU581" s="241" t="s">
        <v>138</v>
      </c>
      <c r="AV581" s="14" t="s">
        <v>138</v>
      </c>
      <c r="AW581" s="14" t="s">
        <v>35</v>
      </c>
      <c r="AX581" s="14" t="s">
        <v>81</v>
      </c>
      <c r="AY581" s="241" t="s">
        <v>131</v>
      </c>
    </row>
    <row r="582" s="14" customFormat="1">
      <c r="A582" s="14"/>
      <c r="B582" s="231"/>
      <c r="C582" s="232"/>
      <c r="D582" s="216" t="s">
        <v>142</v>
      </c>
      <c r="E582" s="232"/>
      <c r="F582" s="234" t="s">
        <v>862</v>
      </c>
      <c r="G582" s="232"/>
      <c r="H582" s="235">
        <v>99.329999999999998</v>
      </c>
      <c r="I582" s="236"/>
      <c r="J582" s="232"/>
      <c r="K582" s="232"/>
      <c r="L582" s="237"/>
      <c r="M582" s="238"/>
      <c r="N582" s="239"/>
      <c r="O582" s="239"/>
      <c r="P582" s="239"/>
      <c r="Q582" s="239"/>
      <c r="R582" s="239"/>
      <c r="S582" s="239"/>
      <c r="T582" s="240"/>
      <c r="U582" s="14"/>
      <c r="V582" s="14"/>
      <c r="W582" s="14"/>
      <c r="X582" s="14"/>
      <c r="Y582" s="14"/>
      <c r="Z582" s="14"/>
      <c r="AA582" s="14"/>
      <c r="AB582" s="14"/>
      <c r="AC582" s="14"/>
      <c r="AD582" s="14"/>
      <c r="AE582" s="14"/>
      <c r="AT582" s="241" t="s">
        <v>142</v>
      </c>
      <c r="AU582" s="241" t="s">
        <v>138</v>
      </c>
      <c r="AV582" s="14" t="s">
        <v>138</v>
      </c>
      <c r="AW582" s="14" t="s">
        <v>4</v>
      </c>
      <c r="AX582" s="14" t="s">
        <v>81</v>
      </c>
      <c r="AY582" s="241" t="s">
        <v>131</v>
      </c>
    </row>
    <row r="583" s="2" customFormat="1" ht="16.5" customHeight="1">
      <c r="A583" s="39"/>
      <c r="B583" s="40"/>
      <c r="C583" s="202" t="s">
        <v>863</v>
      </c>
      <c r="D583" s="202" t="s">
        <v>133</v>
      </c>
      <c r="E583" s="203" t="s">
        <v>864</v>
      </c>
      <c r="F583" s="204" t="s">
        <v>865</v>
      </c>
      <c r="G583" s="205" t="s">
        <v>241</v>
      </c>
      <c r="H583" s="206">
        <v>55.200000000000003</v>
      </c>
      <c r="I583" s="207"/>
      <c r="J583" s="208">
        <f>ROUND(I583*H583,2)</f>
        <v>0</v>
      </c>
      <c r="K583" s="209"/>
      <c r="L583" s="45"/>
      <c r="M583" s="210" t="s">
        <v>19</v>
      </c>
      <c r="N583" s="211" t="s">
        <v>45</v>
      </c>
      <c r="O583" s="85"/>
      <c r="P583" s="212">
        <f>O583*H583</f>
        <v>0</v>
      </c>
      <c r="Q583" s="212">
        <v>0</v>
      </c>
      <c r="R583" s="212">
        <f>Q583*H583</f>
        <v>0</v>
      </c>
      <c r="S583" s="212">
        <v>0</v>
      </c>
      <c r="T583" s="213">
        <f>S583*H583</f>
        <v>0</v>
      </c>
      <c r="U583" s="39"/>
      <c r="V583" s="39"/>
      <c r="W583" s="39"/>
      <c r="X583" s="39"/>
      <c r="Y583" s="39"/>
      <c r="Z583" s="39"/>
      <c r="AA583" s="39"/>
      <c r="AB583" s="39"/>
      <c r="AC583" s="39"/>
      <c r="AD583" s="39"/>
      <c r="AE583" s="39"/>
      <c r="AR583" s="214" t="s">
        <v>312</v>
      </c>
      <c r="AT583" s="214" t="s">
        <v>133</v>
      </c>
      <c r="AU583" s="214" t="s">
        <v>138</v>
      </c>
      <c r="AY583" s="18" t="s">
        <v>131</v>
      </c>
      <c r="BE583" s="215">
        <f>IF(N583="základní",J583,0)</f>
        <v>0</v>
      </c>
      <c r="BF583" s="215">
        <f>IF(N583="snížená",J583,0)</f>
        <v>0</v>
      </c>
      <c r="BG583" s="215">
        <f>IF(N583="zákl. přenesená",J583,0)</f>
        <v>0</v>
      </c>
      <c r="BH583" s="215">
        <f>IF(N583="sníž. přenesená",J583,0)</f>
        <v>0</v>
      </c>
      <c r="BI583" s="215">
        <f>IF(N583="nulová",J583,0)</f>
        <v>0</v>
      </c>
      <c r="BJ583" s="18" t="s">
        <v>138</v>
      </c>
      <c r="BK583" s="215">
        <f>ROUND(I583*H583,2)</f>
        <v>0</v>
      </c>
      <c r="BL583" s="18" t="s">
        <v>312</v>
      </c>
      <c r="BM583" s="214" t="s">
        <v>866</v>
      </c>
    </row>
    <row r="584" s="2" customFormat="1" ht="16.5" customHeight="1">
      <c r="A584" s="39"/>
      <c r="B584" s="40"/>
      <c r="C584" s="253" t="s">
        <v>867</v>
      </c>
      <c r="D584" s="253" t="s">
        <v>207</v>
      </c>
      <c r="E584" s="254" t="s">
        <v>868</v>
      </c>
      <c r="F584" s="255" t="s">
        <v>869</v>
      </c>
      <c r="G584" s="256" t="s">
        <v>241</v>
      </c>
      <c r="H584" s="257">
        <v>60.719999999999999</v>
      </c>
      <c r="I584" s="258"/>
      <c r="J584" s="259">
        <f>ROUND(I584*H584,2)</f>
        <v>0</v>
      </c>
      <c r="K584" s="260"/>
      <c r="L584" s="261"/>
      <c r="M584" s="262" t="s">
        <v>19</v>
      </c>
      <c r="N584" s="263" t="s">
        <v>45</v>
      </c>
      <c r="O584" s="85"/>
      <c r="P584" s="212">
        <f>O584*H584</f>
        <v>0</v>
      </c>
      <c r="Q584" s="212">
        <v>0.00067000000000000002</v>
      </c>
      <c r="R584" s="212">
        <f>Q584*H584</f>
        <v>0.040682400000000001</v>
      </c>
      <c r="S584" s="212">
        <v>0</v>
      </c>
      <c r="T584" s="213">
        <f>S584*H584</f>
        <v>0</v>
      </c>
      <c r="U584" s="39"/>
      <c r="V584" s="39"/>
      <c r="W584" s="39"/>
      <c r="X584" s="39"/>
      <c r="Y584" s="39"/>
      <c r="Z584" s="39"/>
      <c r="AA584" s="39"/>
      <c r="AB584" s="39"/>
      <c r="AC584" s="39"/>
      <c r="AD584" s="39"/>
      <c r="AE584" s="39"/>
      <c r="AR584" s="214" t="s">
        <v>346</v>
      </c>
      <c r="AT584" s="214" t="s">
        <v>207</v>
      </c>
      <c r="AU584" s="214" t="s">
        <v>138</v>
      </c>
      <c r="AY584" s="18" t="s">
        <v>131</v>
      </c>
      <c r="BE584" s="215">
        <f>IF(N584="základní",J584,0)</f>
        <v>0</v>
      </c>
      <c r="BF584" s="215">
        <f>IF(N584="snížená",J584,0)</f>
        <v>0</v>
      </c>
      <c r="BG584" s="215">
        <f>IF(N584="zákl. přenesená",J584,0)</f>
        <v>0</v>
      </c>
      <c r="BH584" s="215">
        <f>IF(N584="sníž. přenesená",J584,0)</f>
        <v>0</v>
      </c>
      <c r="BI584" s="215">
        <f>IF(N584="nulová",J584,0)</f>
        <v>0</v>
      </c>
      <c r="BJ584" s="18" t="s">
        <v>138</v>
      </c>
      <c r="BK584" s="215">
        <f>ROUND(I584*H584,2)</f>
        <v>0</v>
      </c>
      <c r="BL584" s="18" t="s">
        <v>312</v>
      </c>
      <c r="BM584" s="214" t="s">
        <v>870</v>
      </c>
    </row>
    <row r="585" s="14" customFormat="1">
      <c r="A585" s="14"/>
      <c r="B585" s="231"/>
      <c r="C585" s="232"/>
      <c r="D585" s="216" t="s">
        <v>142</v>
      </c>
      <c r="E585" s="232"/>
      <c r="F585" s="234" t="s">
        <v>871</v>
      </c>
      <c r="G585" s="232"/>
      <c r="H585" s="235">
        <v>60.719999999999999</v>
      </c>
      <c r="I585" s="236"/>
      <c r="J585" s="232"/>
      <c r="K585" s="232"/>
      <c r="L585" s="237"/>
      <c r="M585" s="238"/>
      <c r="N585" s="239"/>
      <c r="O585" s="239"/>
      <c r="P585" s="239"/>
      <c r="Q585" s="239"/>
      <c r="R585" s="239"/>
      <c r="S585" s="239"/>
      <c r="T585" s="240"/>
      <c r="U585" s="14"/>
      <c r="V585" s="14"/>
      <c r="W585" s="14"/>
      <c r="X585" s="14"/>
      <c r="Y585" s="14"/>
      <c r="Z585" s="14"/>
      <c r="AA585" s="14"/>
      <c r="AB585" s="14"/>
      <c r="AC585" s="14"/>
      <c r="AD585" s="14"/>
      <c r="AE585" s="14"/>
      <c r="AT585" s="241" t="s">
        <v>142</v>
      </c>
      <c r="AU585" s="241" t="s">
        <v>138</v>
      </c>
      <c r="AV585" s="14" t="s">
        <v>138</v>
      </c>
      <c r="AW585" s="14" t="s">
        <v>4</v>
      </c>
      <c r="AX585" s="14" t="s">
        <v>81</v>
      </c>
      <c r="AY585" s="241" t="s">
        <v>131</v>
      </c>
    </row>
    <row r="586" s="2" customFormat="1" ht="16.5" customHeight="1">
      <c r="A586" s="39"/>
      <c r="B586" s="40"/>
      <c r="C586" s="202" t="s">
        <v>872</v>
      </c>
      <c r="D586" s="202" t="s">
        <v>133</v>
      </c>
      <c r="E586" s="203" t="s">
        <v>873</v>
      </c>
      <c r="F586" s="204" t="s">
        <v>874</v>
      </c>
      <c r="G586" s="205" t="s">
        <v>184</v>
      </c>
      <c r="H586" s="206">
        <v>16</v>
      </c>
      <c r="I586" s="207"/>
      <c r="J586" s="208">
        <f>ROUND(I586*H586,2)</f>
        <v>0</v>
      </c>
      <c r="K586" s="209"/>
      <c r="L586" s="45"/>
      <c r="M586" s="210" t="s">
        <v>19</v>
      </c>
      <c r="N586" s="211" t="s">
        <v>45</v>
      </c>
      <c r="O586" s="85"/>
      <c r="P586" s="212">
        <f>O586*H586</f>
        <v>0</v>
      </c>
      <c r="Q586" s="212">
        <v>0</v>
      </c>
      <c r="R586" s="212">
        <f>Q586*H586</f>
        <v>0</v>
      </c>
      <c r="S586" s="212">
        <v>0</v>
      </c>
      <c r="T586" s="213">
        <f>S586*H586</f>
        <v>0</v>
      </c>
      <c r="U586" s="39"/>
      <c r="V586" s="39"/>
      <c r="W586" s="39"/>
      <c r="X586" s="39"/>
      <c r="Y586" s="39"/>
      <c r="Z586" s="39"/>
      <c r="AA586" s="39"/>
      <c r="AB586" s="39"/>
      <c r="AC586" s="39"/>
      <c r="AD586" s="39"/>
      <c r="AE586" s="39"/>
      <c r="AR586" s="214" t="s">
        <v>312</v>
      </c>
      <c r="AT586" s="214" t="s">
        <v>133</v>
      </c>
      <c r="AU586" s="214" t="s">
        <v>138</v>
      </c>
      <c r="AY586" s="18" t="s">
        <v>131</v>
      </c>
      <c r="BE586" s="215">
        <f>IF(N586="základní",J586,0)</f>
        <v>0</v>
      </c>
      <c r="BF586" s="215">
        <f>IF(N586="snížená",J586,0)</f>
        <v>0</v>
      </c>
      <c r="BG586" s="215">
        <f>IF(N586="zákl. přenesená",J586,0)</f>
        <v>0</v>
      </c>
      <c r="BH586" s="215">
        <f>IF(N586="sníž. přenesená",J586,0)</f>
        <v>0</v>
      </c>
      <c r="BI586" s="215">
        <f>IF(N586="nulová",J586,0)</f>
        <v>0</v>
      </c>
      <c r="BJ586" s="18" t="s">
        <v>138</v>
      </c>
      <c r="BK586" s="215">
        <f>ROUND(I586*H586,2)</f>
        <v>0</v>
      </c>
      <c r="BL586" s="18" t="s">
        <v>312</v>
      </c>
      <c r="BM586" s="214" t="s">
        <v>875</v>
      </c>
    </row>
    <row r="587" s="2" customFormat="1" ht="16.5" customHeight="1">
      <c r="A587" s="39"/>
      <c r="B587" s="40"/>
      <c r="C587" s="253" t="s">
        <v>876</v>
      </c>
      <c r="D587" s="253" t="s">
        <v>207</v>
      </c>
      <c r="E587" s="254" t="s">
        <v>877</v>
      </c>
      <c r="F587" s="255" t="s">
        <v>878</v>
      </c>
      <c r="G587" s="256" t="s">
        <v>184</v>
      </c>
      <c r="H587" s="257">
        <v>16</v>
      </c>
      <c r="I587" s="258"/>
      <c r="J587" s="259">
        <f>ROUND(I587*H587,2)</f>
        <v>0</v>
      </c>
      <c r="K587" s="260"/>
      <c r="L587" s="261"/>
      <c r="M587" s="262" t="s">
        <v>19</v>
      </c>
      <c r="N587" s="263" t="s">
        <v>45</v>
      </c>
      <c r="O587" s="85"/>
      <c r="P587" s="212">
        <f>O587*H587</f>
        <v>0</v>
      </c>
      <c r="Q587" s="212">
        <v>0.00029999999999999997</v>
      </c>
      <c r="R587" s="212">
        <f>Q587*H587</f>
        <v>0.0047999999999999996</v>
      </c>
      <c r="S587" s="212">
        <v>0</v>
      </c>
      <c r="T587" s="213">
        <f>S587*H587</f>
        <v>0</v>
      </c>
      <c r="U587" s="39"/>
      <c r="V587" s="39"/>
      <c r="W587" s="39"/>
      <c r="X587" s="39"/>
      <c r="Y587" s="39"/>
      <c r="Z587" s="39"/>
      <c r="AA587" s="39"/>
      <c r="AB587" s="39"/>
      <c r="AC587" s="39"/>
      <c r="AD587" s="39"/>
      <c r="AE587" s="39"/>
      <c r="AR587" s="214" t="s">
        <v>346</v>
      </c>
      <c r="AT587" s="214" t="s">
        <v>207</v>
      </c>
      <c r="AU587" s="214" t="s">
        <v>138</v>
      </c>
      <c r="AY587" s="18" t="s">
        <v>131</v>
      </c>
      <c r="BE587" s="215">
        <f>IF(N587="základní",J587,0)</f>
        <v>0</v>
      </c>
      <c r="BF587" s="215">
        <f>IF(N587="snížená",J587,0)</f>
        <v>0</v>
      </c>
      <c r="BG587" s="215">
        <f>IF(N587="zákl. přenesená",J587,0)</f>
        <v>0</v>
      </c>
      <c r="BH587" s="215">
        <f>IF(N587="sníž. přenesená",J587,0)</f>
        <v>0</v>
      </c>
      <c r="BI587" s="215">
        <f>IF(N587="nulová",J587,0)</f>
        <v>0</v>
      </c>
      <c r="BJ587" s="18" t="s">
        <v>138</v>
      </c>
      <c r="BK587" s="215">
        <f>ROUND(I587*H587,2)</f>
        <v>0</v>
      </c>
      <c r="BL587" s="18" t="s">
        <v>312</v>
      </c>
      <c r="BM587" s="214" t="s">
        <v>879</v>
      </c>
    </row>
    <row r="588" s="2" customFormat="1" ht="16.5" customHeight="1">
      <c r="A588" s="39"/>
      <c r="B588" s="40"/>
      <c r="C588" s="202" t="s">
        <v>880</v>
      </c>
      <c r="D588" s="202" t="s">
        <v>133</v>
      </c>
      <c r="E588" s="203" t="s">
        <v>881</v>
      </c>
      <c r="F588" s="204" t="s">
        <v>882</v>
      </c>
      <c r="G588" s="205" t="s">
        <v>184</v>
      </c>
      <c r="H588" s="206">
        <v>18</v>
      </c>
      <c r="I588" s="207"/>
      <c r="J588" s="208">
        <f>ROUND(I588*H588,2)</f>
        <v>0</v>
      </c>
      <c r="K588" s="209"/>
      <c r="L588" s="45"/>
      <c r="M588" s="210" t="s">
        <v>19</v>
      </c>
      <c r="N588" s="211" t="s">
        <v>45</v>
      </c>
      <c r="O588" s="85"/>
      <c r="P588" s="212">
        <f>O588*H588</f>
        <v>0</v>
      </c>
      <c r="Q588" s="212">
        <v>0</v>
      </c>
      <c r="R588" s="212">
        <f>Q588*H588</f>
        <v>0</v>
      </c>
      <c r="S588" s="212">
        <v>0</v>
      </c>
      <c r="T588" s="213">
        <f>S588*H588</f>
        <v>0</v>
      </c>
      <c r="U588" s="39"/>
      <c r="V588" s="39"/>
      <c r="W588" s="39"/>
      <c r="X588" s="39"/>
      <c r="Y588" s="39"/>
      <c r="Z588" s="39"/>
      <c r="AA588" s="39"/>
      <c r="AB588" s="39"/>
      <c r="AC588" s="39"/>
      <c r="AD588" s="39"/>
      <c r="AE588" s="39"/>
      <c r="AR588" s="214" t="s">
        <v>312</v>
      </c>
      <c r="AT588" s="214" t="s">
        <v>133</v>
      </c>
      <c r="AU588" s="214" t="s">
        <v>138</v>
      </c>
      <c r="AY588" s="18" t="s">
        <v>131</v>
      </c>
      <c r="BE588" s="215">
        <f>IF(N588="základní",J588,0)</f>
        <v>0</v>
      </c>
      <c r="BF588" s="215">
        <f>IF(N588="snížená",J588,0)</f>
        <v>0</v>
      </c>
      <c r="BG588" s="215">
        <f>IF(N588="zákl. přenesená",J588,0)</f>
        <v>0</v>
      </c>
      <c r="BH588" s="215">
        <f>IF(N588="sníž. přenesená",J588,0)</f>
        <v>0</v>
      </c>
      <c r="BI588" s="215">
        <f>IF(N588="nulová",J588,0)</f>
        <v>0</v>
      </c>
      <c r="BJ588" s="18" t="s">
        <v>138</v>
      </c>
      <c r="BK588" s="215">
        <f>ROUND(I588*H588,2)</f>
        <v>0</v>
      </c>
      <c r="BL588" s="18" t="s">
        <v>312</v>
      </c>
      <c r="BM588" s="214" t="s">
        <v>883</v>
      </c>
    </row>
    <row r="589" s="2" customFormat="1" ht="16.5" customHeight="1">
      <c r="A589" s="39"/>
      <c r="B589" s="40"/>
      <c r="C589" s="253" t="s">
        <v>884</v>
      </c>
      <c r="D589" s="253" t="s">
        <v>207</v>
      </c>
      <c r="E589" s="254" t="s">
        <v>885</v>
      </c>
      <c r="F589" s="255" t="s">
        <v>886</v>
      </c>
      <c r="G589" s="256" t="s">
        <v>184</v>
      </c>
      <c r="H589" s="257">
        <v>18</v>
      </c>
      <c r="I589" s="258"/>
      <c r="J589" s="259">
        <f>ROUND(I589*H589,2)</f>
        <v>0</v>
      </c>
      <c r="K589" s="260"/>
      <c r="L589" s="261"/>
      <c r="M589" s="262" t="s">
        <v>19</v>
      </c>
      <c r="N589" s="263" t="s">
        <v>45</v>
      </c>
      <c r="O589" s="85"/>
      <c r="P589" s="212">
        <f>O589*H589</f>
        <v>0</v>
      </c>
      <c r="Q589" s="212">
        <v>0.0032000000000000002</v>
      </c>
      <c r="R589" s="212">
        <f>Q589*H589</f>
        <v>0.057600000000000005</v>
      </c>
      <c r="S589" s="212">
        <v>0</v>
      </c>
      <c r="T589" s="213">
        <f>S589*H589</f>
        <v>0</v>
      </c>
      <c r="U589" s="39"/>
      <c r="V589" s="39"/>
      <c r="W589" s="39"/>
      <c r="X589" s="39"/>
      <c r="Y589" s="39"/>
      <c r="Z589" s="39"/>
      <c r="AA589" s="39"/>
      <c r="AB589" s="39"/>
      <c r="AC589" s="39"/>
      <c r="AD589" s="39"/>
      <c r="AE589" s="39"/>
      <c r="AR589" s="214" t="s">
        <v>346</v>
      </c>
      <c r="AT589" s="214" t="s">
        <v>207</v>
      </c>
      <c r="AU589" s="214" t="s">
        <v>138</v>
      </c>
      <c r="AY589" s="18" t="s">
        <v>131</v>
      </c>
      <c r="BE589" s="215">
        <f>IF(N589="základní",J589,0)</f>
        <v>0</v>
      </c>
      <c r="BF589" s="215">
        <f>IF(N589="snížená",J589,0)</f>
        <v>0</v>
      </c>
      <c r="BG589" s="215">
        <f>IF(N589="zákl. přenesená",J589,0)</f>
        <v>0</v>
      </c>
      <c r="BH589" s="215">
        <f>IF(N589="sníž. přenesená",J589,0)</f>
        <v>0</v>
      </c>
      <c r="BI589" s="215">
        <f>IF(N589="nulová",J589,0)</f>
        <v>0</v>
      </c>
      <c r="BJ589" s="18" t="s">
        <v>138</v>
      </c>
      <c r="BK589" s="215">
        <f>ROUND(I589*H589,2)</f>
        <v>0</v>
      </c>
      <c r="BL589" s="18" t="s">
        <v>312</v>
      </c>
      <c r="BM589" s="214" t="s">
        <v>887</v>
      </c>
    </row>
    <row r="590" s="2" customFormat="1" ht="21.75" customHeight="1">
      <c r="A590" s="39"/>
      <c r="B590" s="40"/>
      <c r="C590" s="202" t="s">
        <v>888</v>
      </c>
      <c r="D590" s="202" t="s">
        <v>133</v>
      </c>
      <c r="E590" s="203" t="s">
        <v>889</v>
      </c>
      <c r="F590" s="204" t="s">
        <v>890</v>
      </c>
      <c r="G590" s="205" t="s">
        <v>184</v>
      </c>
      <c r="H590" s="206">
        <v>6</v>
      </c>
      <c r="I590" s="207"/>
      <c r="J590" s="208">
        <f>ROUND(I590*H590,2)</f>
        <v>0</v>
      </c>
      <c r="K590" s="209"/>
      <c r="L590" s="45"/>
      <c r="M590" s="210" t="s">
        <v>19</v>
      </c>
      <c r="N590" s="211" t="s">
        <v>45</v>
      </c>
      <c r="O590" s="85"/>
      <c r="P590" s="212">
        <f>O590*H590</f>
        <v>0</v>
      </c>
      <c r="Q590" s="212">
        <v>0</v>
      </c>
      <c r="R590" s="212">
        <f>Q590*H590</f>
        <v>0</v>
      </c>
      <c r="S590" s="212">
        <v>0</v>
      </c>
      <c r="T590" s="213">
        <f>S590*H590</f>
        <v>0</v>
      </c>
      <c r="U590" s="39"/>
      <c r="V590" s="39"/>
      <c r="W590" s="39"/>
      <c r="X590" s="39"/>
      <c r="Y590" s="39"/>
      <c r="Z590" s="39"/>
      <c r="AA590" s="39"/>
      <c r="AB590" s="39"/>
      <c r="AC590" s="39"/>
      <c r="AD590" s="39"/>
      <c r="AE590" s="39"/>
      <c r="AR590" s="214" t="s">
        <v>312</v>
      </c>
      <c r="AT590" s="214" t="s">
        <v>133</v>
      </c>
      <c r="AU590" s="214" t="s">
        <v>138</v>
      </c>
      <c r="AY590" s="18" t="s">
        <v>131</v>
      </c>
      <c r="BE590" s="215">
        <f>IF(N590="základní",J590,0)</f>
        <v>0</v>
      </c>
      <c r="BF590" s="215">
        <f>IF(N590="snížená",J590,0)</f>
        <v>0</v>
      </c>
      <c r="BG590" s="215">
        <f>IF(N590="zákl. přenesená",J590,0)</f>
        <v>0</v>
      </c>
      <c r="BH590" s="215">
        <f>IF(N590="sníž. přenesená",J590,0)</f>
        <v>0</v>
      </c>
      <c r="BI590" s="215">
        <f>IF(N590="nulová",J590,0)</f>
        <v>0</v>
      </c>
      <c r="BJ590" s="18" t="s">
        <v>138</v>
      </c>
      <c r="BK590" s="215">
        <f>ROUND(I590*H590,2)</f>
        <v>0</v>
      </c>
      <c r="BL590" s="18" t="s">
        <v>312</v>
      </c>
      <c r="BM590" s="214" t="s">
        <v>891</v>
      </c>
    </row>
    <row r="591" s="2" customFormat="1">
      <c r="A591" s="39"/>
      <c r="B591" s="40"/>
      <c r="C591" s="41"/>
      <c r="D591" s="216" t="s">
        <v>140</v>
      </c>
      <c r="E591" s="41"/>
      <c r="F591" s="217" t="s">
        <v>892</v>
      </c>
      <c r="G591" s="41"/>
      <c r="H591" s="41"/>
      <c r="I591" s="218"/>
      <c r="J591" s="41"/>
      <c r="K591" s="41"/>
      <c r="L591" s="45"/>
      <c r="M591" s="219"/>
      <c r="N591" s="220"/>
      <c r="O591" s="85"/>
      <c r="P591" s="85"/>
      <c r="Q591" s="85"/>
      <c r="R591" s="85"/>
      <c r="S591" s="85"/>
      <c r="T591" s="86"/>
      <c r="U591" s="39"/>
      <c r="V591" s="39"/>
      <c r="W591" s="39"/>
      <c r="X591" s="39"/>
      <c r="Y591" s="39"/>
      <c r="Z591" s="39"/>
      <c r="AA591" s="39"/>
      <c r="AB591" s="39"/>
      <c r="AC591" s="39"/>
      <c r="AD591" s="39"/>
      <c r="AE591" s="39"/>
      <c r="AT591" s="18" t="s">
        <v>140</v>
      </c>
      <c r="AU591" s="18" t="s">
        <v>138</v>
      </c>
    </row>
    <row r="592" s="2" customFormat="1" ht="16.5" customHeight="1">
      <c r="A592" s="39"/>
      <c r="B592" s="40"/>
      <c r="C592" s="253" t="s">
        <v>893</v>
      </c>
      <c r="D592" s="253" t="s">
        <v>207</v>
      </c>
      <c r="E592" s="254" t="s">
        <v>894</v>
      </c>
      <c r="F592" s="255" t="s">
        <v>895</v>
      </c>
      <c r="G592" s="256" t="s">
        <v>241</v>
      </c>
      <c r="H592" s="257">
        <v>7.5899999999999999</v>
      </c>
      <c r="I592" s="258"/>
      <c r="J592" s="259">
        <f>ROUND(I592*H592,2)</f>
        <v>0</v>
      </c>
      <c r="K592" s="260"/>
      <c r="L592" s="261"/>
      <c r="M592" s="262" t="s">
        <v>19</v>
      </c>
      <c r="N592" s="263" t="s">
        <v>45</v>
      </c>
      <c r="O592" s="85"/>
      <c r="P592" s="212">
        <f>O592*H592</f>
        <v>0</v>
      </c>
      <c r="Q592" s="212">
        <v>0.00080000000000000004</v>
      </c>
      <c r="R592" s="212">
        <f>Q592*H592</f>
        <v>0.0060720000000000001</v>
      </c>
      <c r="S592" s="212">
        <v>0</v>
      </c>
      <c r="T592" s="213">
        <f>S592*H592</f>
        <v>0</v>
      </c>
      <c r="U592" s="39"/>
      <c r="V592" s="39"/>
      <c r="W592" s="39"/>
      <c r="X592" s="39"/>
      <c r="Y592" s="39"/>
      <c r="Z592" s="39"/>
      <c r="AA592" s="39"/>
      <c r="AB592" s="39"/>
      <c r="AC592" s="39"/>
      <c r="AD592" s="39"/>
      <c r="AE592" s="39"/>
      <c r="AR592" s="214" t="s">
        <v>346</v>
      </c>
      <c r="AT592" s="214" t="s">
        <v>207</v>
      </c>
      <c r="AU592" s="214" t="s">
        <v>138</v>
      </c>
      <c r="AY592" s="18" t="s">
        <v>131</v>
      </c>
      <c r="BE592" s="215">
        <f>IF(N592="základní",J592,0)</f>
        <v>0</v>
      </c>
      <c r="BF592" s="215">
        <f>IF(N592="snížená",J592,0)</f>
        <v>0</v>
      </c>
      <c r="BG592" s="215">
        <f>IF(N592="zákl. přenesená",J592,0)</f>
        <v>0</v>
      </c>
      <c r="BH592" s="215">
        <f>IF(N592="sníž. přenesená",J592,0)</f>
        <v>0</v>
      </c>
      <c r="BI592" s="215">
        <f>IF(N592="nulová",J592,0)</f>
        <v>0</v>
      </c>
      <c r="BJ592" s="18" t="s">
        <v>138</v>
      </c>
      <c r="BK592" s="215">
        <f>ROUND(I592*H592,2)</f>
        <v>0</v>
      </c>
      <c r="BL592" s="18" t="s">
        <v>312</v>
      </c>
      <c r="BM592" s="214" t="s">
        <v>896</v>
      </c>
    </row>
    <row r="593" s="14" customFormat="1">
      <c r="A593" s="14"/>
      <c r="B593" s="231"/>
      <c r="C593" s="232"/>
      <c r="D593" s="216" t="s">
        <v>142</v>
      </c>
      <c r="E593" s="233" t="s">
        <v>19</v>
      </c>
      <c r="F593" s="234" t="s">
        <v>373</v>
      </c>
      <c r="G593" s="232"/>
      <c r="H593" s="235">
        <v>6.9000000000000004</v>
      </c>
      <c r="I593" s="236"/>
      <c r="J593" s="232"/>
      <c r="K593" s="232"/>
      <c r="L593" s="237"/>
      <c r="M593" s="238"/>
      <c r="N593" s="239"/>
      <c r="O593" s="239"/>
      <c r="P593" s="239"/>
      <c r="Q593" s="239"/>
      <c r="R593" s="239"/>
      <c r="S593" s="239"/>
      <c r="T593" s="240"/>
      <c r="U593" s="14"/>
      <c r="V593" s="14"/>
      <c r="W593" s="14"/>
      <c r="X593" s="14"/>
      <c r="Y593" s="14"/>
      <c r="Z593" s="14"/>
      <c r="AA593" s="14"/>
      <c r="AB593" s="14"/>
      <c r="AC593" s="14"/>
      <c r="AD593" s="14"/>
      <c r="AE593" s="14"/>
      <c r="AT593" s="241" t="s">
        <v>142</v>
      </c>
      <c r="AU593" s="241" t="s">
        <v>138</v>
      </c>
      <c r="AV593" s="14" t="s">
        <v>138</v>
      </c>
      <c r="AW593" s="14" t="s">
        <v>35</v>
      </c>
      <c r="AX593" s="14" t="s">
        <v>81</v>
      </c>
      <c r="AY593" s="241" t="s">
        <v>131</v>
      </c>
    </row>
    <row r="594" s="14" customFormat="1">
      <c r="A594" s="14"/>
      <c r="B594" s="231"/>
      <c r="C594" s="232"/>
      <c r="D594" s="216" t="s">
        <v>142</v>
      </c>
      <c r="E594" s="232"/>
      <c r="F594" s="234" t="s">
        <v>897</v>
      </c>
      <c r="G594" s="232"/>
      <c r="H594" s="235">
        <v>7.5899999999999999</v>
      </c>
      <c r="I594" s="236"/>
      <c r="J594" s="232"/>
      <c r="K594" s="232"/>
      <c r="L594" s="237"/>
      <c r="M594" s="238"/>
      <c r="N594" s="239"/>
      <c r="O594" s="239"/>
      <c r="P594" s="239"/>
      <c r="Q594" s="239"/>
      <c r="R594" s="239"/>
      <c r="S594" s="239"/>
      <c r="T594" s="240"/>
      <c r="U594" s="14"/>
      <c r="V594" s="14"/>
      <c r="W594" s="14"/>
      <c r="X594" s="14"/>
      <c r="Y594" s="14"/>
      <c r="Z594" s="14"/>
      <c r="AA594" s="14"/>
      <c r="AB594" s="14"/>
      <c r="AC594" s="14"/>
      <c r="AD594" s="14"/>
      <c r="AE594" s="14"/>
      <c r="AT594" s="241" t="s">
        <v>142</v>
      </c>
      <c r="AU594" s="241" t="s">
        <v>138</v>
      </c>
      <c r="AV594" s="14" t="s">
        <v>138</v>
      </c>
      <c r="AW594" s="14" t="s">
        <v>4</v>
      </c>
      <c r="AX594" s="14" t="s">
        <v>81</v>
      </c>
      <c r="AY594" s="241" t="s">
        <v>131</v>
      </c>
    </row>
    <row r="595" s="2" customFormat="1" ht="21.75" customHeight="1">
      <c r="A595" s="39"/>
      <c r="B595" s="40"/>
      <c r="C595" s="202" t="s">
        <v>898</v>
      </c>
      <c r="D595" s="202" t="s">
        <v>133</v>
      </c>
      <c r="E595" s="203" t="s">
        <v>899</v>
      </c>
      <c r="F595" s="204" t="s">
        <v>900</v>
      </c>
      <c r="G595" s="205" t="s">
        <v>184</v>
      </c>
      <c r="H595" s="206">
        <v>6</v>
      </c>
      <c r="I595" s="207"/>
      <c r="J595" s="208">
        <f>ROUND(I595*H595,2)</f>
        <v>0</v>
      </c>
      <c r="K595" s="209"/>
      <c r="L595" s="45"/>
      <c r="M595" s="210" t="s">
        <v>19</v>
      </c>
      <c r="N595" s="211" t="s">
        <v>45</v>
      </c>
      <c r="O595" s="85"/>
      <c r="P595" s="212">
        <f>O595*H595</f>
        <v>0</v>
      </c>
      <c r="Q595" s="212">
        <v>0</v>
      </c>
      <c r="R595" s="212">
        <f>Q595*H595</f>
        <v>0</v>
      </c>
      <c r="S595" s="212">
        <v>0</v>
      </c>
      <c r="T595" s="213">
        <f>S595*H595</f>
        <v>0</v>
      </c>
      <c r="U595" s="39"/>
      <c r="V595" s="39"/>
      <c r="W595" s="39"/>
      <c r="X595" s="39"/>
      <c r="Y595" s="39"/>
      <c r="Z595" s="39"/>
      <c r="AA595" s="39"/>
      <c r="AB595" s="39"/>
      <c r="AC595" s="39"/>
      <c r="AD595" s="39"/>
      <c r="AE595" s="39"/>
      <c r="AR595" s="214" t="s">
        <v>312</v>
      </c>
      <c r="AT595" s="214" t="s">
        <v>133</v>
      </c>
      <c r="AU595" s="214" t="s">
        <v>138</v>
      </c>
      <c r="AY595" s="18" t="s">
        <v>131</v>
      </c>
      <c r="BE595" s="215">
        <f>IF(N595="základní",J595,0)</f>
        <v>0</v>
      </c>
      <c r="BF595" s="215">
        <f>IF(N595="snížená",J595,0)</f>
        <v>0</v>
      </c>
      <c r="BG595" s="215">
        <f>IF(N595="zákl. přenesená",J595,0)</f>
        <v>0</v>
      </c>
      <c r="BH595" s="215">
        <f>IF(N595="sníž. přenesená",J595,0)</f>
        <v>0</v>
      </c>
      <c r="BI595" s="215">
        <f>IF(N595="nulová",J595,0)</f>
        <v>0</v>
      </c>
      <c r="BJ595" s="18" t="s">
        <v>138</v>
      </c>
      <c r="BK595" s="215">
        <f>ROUND(I595*H595,2)</f>
        <v>0</v>
      </c>
      <c r="BL595" s="18" t="s">
        <v>312</v>
      </c>
      <c r="BM595" s="214" t="s">
        <v>901</v>
      </c>
    </row>
    <row r="596" s="2" customFormat="1">
      <c r="A596" s="39"/>
      <c r="B596" s="40"/>
      <c r="C596" s="41"/>
      <c r="D596" s="216" t="s">
        <v>140</v>
      </c>
      <c r="E596" s="41"/>
      <c r="F596" s="217" t="s">
        <v>892</v>
      </c>
      <c r="G596" s="41"/>
      <c r="H596" s="41"/>
      <c r="I596" s="218"/>
      <c r="J596" s="41"/>
      <c r="K596" s="41"/>
      <c r="L596" s="45"/>
      <c r="M596" s="219"/>
      <c r="N596" s="220"/>
      <c r="O596" s="85"/>
      <c r="P596" s="85"/>
      <c r="Q596" s="85"/>
      <c r="R596" s="85"/>
      <c r="S596" s="85"/>
      <c r="T596" s="86"/>
      <c r="U596" s="39"/>
      <c r="V596" s="39"/>
      <c r="W596" s="39"/>
      <c r="X596" s="39"/>
      <c r="Y596" s="39"/>
      <c r="Z596" s="39"/>
      <c r="AA596" s="39"/>
      <c r="AB596" s="39"/>
      <c r="AC596" s="39"/>
      <c r="AD596" s="39"/>
      <c r="AE596" s="39"/>
      <c r="AT596" s="18" t="s">
        <v>140</v>
      </c>
      <c r="AU596" s="18" t="s">
        <v>138</v>
      </c>
    </row>
    <row r="597" s="14" customFormat="1">
      <c r="A597" s="14"/>
      <c r="B597" s="231"/>
      <c r="C597" s="232"/>
      <c r="D597" s="216" t="s">
        <v>142</v>
      </c>
      <c r="E597" s="233" t="s">
        <v>19</v>
      </c>
      <c r="F597" s="234" t="s">
        <v>250</v>
      </c>
      <c r="G597" s="232"/>
      <c r="H597" s="235">
        <v>6</v>
      </c>
      <c r="I597" s="236"/>
      <c r="J597" s="232"/>
      <c r="K597" s="232"/>
      <c r="L597" s="237"/>
      <c r="M597" s="238"/>
      <c r="N597" s="239"/>
      <c r="O597" s="239"/>
      <c r="P597" s="239"/>
      <c r="Q597" s="239"/>
      <c r="R597" s="239"/>
      <c r="S597" s="239"/>
      <c r="T597" s="240"/>
      <c r="U597" s="14"/>
      <c r="V597" s="14"/>
      <c r="W597" s="14"/>
      <c r="X597" s="14"/>
      <c r="Y597" s="14"/>
      <c r="Z597" s="14"/>
      <c r="AA597" s="14"/>
      <c r="AB597" s="14"/>
      <c r="AC597" s="14"/>
      <c r="AD597" s="14"/>
      <c r="AE597" s="14"/>
      <c r="AT597" s="241" t="s">
        <v>142</v>
      </c>
      <c r="AU597" s="241" t="s">
        <v>138</v>
      </c>
      <c r="AV597" s="14" t="s">
        <v>138</v>
      </c>
      <c r="AW597" s="14" t="s">
        <v>35</v>
      </c>
      <c r="AX597" s="14" t="s">
        <v>81</v>
      </c>
      <c r="AY597" s="241" t="s">
        <v>131</v>
      </c>
    </row>
    <row r="598" s="2" customFormat="1" ht="16.5" customHeight="1">
      <c r="A598" s="39"/>
      <c r="B598" s="40"/>
      <c r="C598" s="253" t="s">
        <v>902</v>
      </c>
      <c r="D598" s="253" t="s">
        <v>207</v>
      </c>
      <c r="E598" s="254" t="s">
        <v>903</v>
      </c>
      <c r="F598" s="255" t="s">
        <v>904</v>
      </c>
      <c r="G598" s="256" t="s">
        <v>241</v>
      </c>
      <c r="H598" s="257">
        <v>3.96</v>
      </c>
      <c r="I598" s="258"/>
      <c r="J598" s="259">
        <f>ROUND(I598*H598,2)</f>
        <v>0</v>
      </c>
      <c r="K598" s="260"/>
      <c r="L598" s="261"/>
      <c r="M598" s="262" t="s">
        <v>19</v>
      </c>
      <c r="N598" s="263" t="s">
        <v>45</v>
      </c>
      <c r="O598" s="85"/>
      <c r="P598" s="212">
        <f>O598*H598</f>
        <v>0</v>
      </c>
      <c r="Q598" s="212">
        <v>0.0018</v>
      </c>
      <c r="R598" s="212">
        <f>Q598*H598</f>
        <v>0.0071279999999999998</v>
      </c>
      <c r="S598" s="212">
        <v>0</v>
      </c>
      <c r="T598" s="213">
        <f>S598*H598</f>
        <v>0</v>
      </c>
      <c r="U598" s="39"/>
      <c r="V598" s="39"/>
      <c r="W598" s="39"/>
      <c r="X598" s="39"/>
      <c r="Y598" s="39"/>
      <c r="Z598" s="39"/>
      <c r="AA598" s="39"/>
      <c r="AB598" s="39"/>
      <c r="AC598" s="39"/>
      <c r="AD598" s="39"/>
      <c r="AE598" s="39"/>
      <c r="AR598" s="214" t="s">
        <v>346</v>
      </c>
      <c r="AT598" s="214" t="s">
        <v>207</v>
      </c>
      <c r="AU598" s="214" t="s">
        <v>138</v>
      </c>
      <c r="AY598" s="18" t="s">
        <v>131</v>
      </c>
      <c r="BE598" s="215">
        <f>IF(N598="základní",J598,0)</f>
        <v>0</v>
      </c>
      <c r="BF598" s="215">
        <f>IF(N598="snížená",J598,0)</f>
        <v>0</v>
      </c>
      <c r="BG598" s="215">
        <f>IF(N598="zákl. přenesená",J598,0)</f>
        <v>0</v>
      </c>
      <c r="BH598" s="215">
        <f>IF(N598="sníž. přenesená",J598,0)</f>
        <v>0</v>
      </c>
      <c r="BI598" s="215">
        <f>IF(N598="nulová",J598,0)</f>
        <v>0</v>
      </c>
      <c r="BJ598" s="18" t="s">
        <v>138</v>
      </c>
      <c r="BK598" s="215">
        <f>ROUND(I598*H598,2)</f>
        <v>0</v>
      </c>
      <c r="BL598" s="18" t="s">
        <v>312</v>
      </c>
      <c r="BM598" s="214" t="s">
        <v>905</v>
      </c>
    </row>
    <row r="599" s="14" customFormat="1">
      <c r="A599" s="14"/>
      <c r="B599" s="231"/>
      <c r="C599" s="232"/>
      <c r="D599" s="216" t="s">
        <v>142</v>
      </c>
      <c r="E599" s="233" t="s">
        <v>19</v>
      </c>
      <c r="F599" s="234" t="s">
        <v>906</v>
      </c>
      <c r="G599" s="232"/>
      <c r="H599" s="235">
        <v>3.6000000000000001</v>
      </c>
      <c r="I599" s="236"/>
      <c r="J599" s="232"/>
      <c r="K599" s="232"/>
      <c r="L599" s="237"/>
      <c r="M599" s="238"/>
      <c r="N599" s="239"/>
      <c r="O599" s="239"/>
      <c r="P599" s="239"/>
      <c r="Q599" s="239"/>
      <c r="R599" s="239"/>
      <c r="S599" s="239"/>
      <c r="T599" s="240"/>
      <c r="U599" s="14"/>
      <c r="V599" s="14"/>
      <c r="W599" s="14"/>
      <c r="X599" s="14"/>
      <c r="Y599" s="14"/>
      <c r="Z599" s="14"/>
      <c r="AA599" s="14"/>
      <c r="AB599" s="14"/>
      <c r="AC599" s="14"/>
      <c r="AD599" s="14"/>
      <c r="AE599" s="14"/>
      <c r="AT599" s="241" t="s">
        <v>142</v>
      </c>
      <c r="AU599" s="241" t="s">
        <v>138</v>
      </c>
      <c r="AV599" s="14" t="s">
        <v>138</v>
      </c>
      <c r="AW599" s="14" t="s">
        <v>35</v>
      </c>
      <c r="AX599" s="14" t="s">
        <v>81</v>
      </c>
      <c r="AY599" s="241" t="s">
        <v>131</v>
      </c>
    </row>
    <row r="600" s="14" customFormat="1">
      <c r="A600" s="14"/>
      <c r="B600" s="231"/>
      <c r="C600" s="232"/>
      <c r="D600" s="216" t="s">
        <v>142</v>
      </c>
      <c r="E600" s="232"/>
      <c r="F600" s="234" t="s">
        <v>907</v>
      </c>
      <c r="G600" s="232"/>
      <c r="H600" s="235">
        <v>3.96</v>
      </c>
      <c r="I600" s="236"/>
      <c r="J600" s="232"/>
      <c r="K600" s="232"/>
      <c r="L600" s="237"/>
      <c r="M600" s="238"/>
      <c r="N600" s="239"/>
      <c r="O600" s="239"/>
      <c r="P600" s="239"/>
      <c r="Q600" s="239"/>
      <c r="R600" s="239"/>
      <c r="S600" s="239"/>
      <c r="T600" s="240"/>
      <c r="U600" s="14"/>
      <c r="V600" s="14"/>
      <c r="W600" s="14"/>
      <c r="X600" s="14"/>
      <c r="Y600" s="14"/>
      <c r="Z600" s="14"/>
      <c r="AA600" s="14"/>
      <c r="AB600" s="14"/>
      <c r="AC600" s="14"/>
      <c r="AD600" s="14"/>
      <c r="AE600" s="14"/>
      <c r="AT600" s="241" t="s">
        <v>142</v>
      </c>
      <c r="AU600" s="241" t="s">
        <v>138</v>
      </c>
      <c r="AV600" s="14" t="s">
        <v>138</v>
      </c>
      <c r="AW600" s="14" t="s">
        <v>4</v>
      </c>
      <c r="AX600" s="14" t="s">
        <v>81</v>
      </c>
      <c r="AY600" s="241" t="s">
        <v>131</v>
      </c>
    </row>
    <row r="601" s="2" customFormat="1" ht="21.75" customHeight="1">
      <c r="A601" s="39"/>
      <c r="B601" s="40"/>
      <c r="C601" s="202" t="s">
        <v>908</v>
      </c>
      <c r="D601" s="202" t="s">
        <v>133</v>
      </c>
      <c r="E601" s="203" t="s">
        <v>909</v>
      </c>
      <c r="F601" s="204" t="s">
        <v>910</v>
      </c>
      <c r="G601" s="205" t="s">
        <v>184</v>
      </c>
      <c r="H601" s="206">
        <v>9</v>
      </c>
      <c r="I601" s="207"/>
      <c r="J601" s="208">
        <f>ROUND(I601*H601,2)</f>
        <v>0</v>
      </c>
      <c r="K601" s="209"/>
      <c r="L601" s="45"/>
      <c r="M601" s="210" t="s">
        <v>19</v>
      </c>
      <c r="N601" s="211" t="s">
        <v>45</v>
      </c>
      <c r="O601" s="85"/>
      <c r="P601" s="212">
        <f>O601*H601</f>
        <v>0</v>
      </c>
      <c r="Q601" s="212">
        <v>0</v>
      </c>
      <c r="R601" s="212">
        <f>Q601*H601</f>
        <v>0</v>
      </c>
      <c r="S601" s="212">
        <v>0</v>
      </c>
      <c r="T601" s="213">
        <f>S601*H601</f>
        <v>0</v>
      </c>
      <c r="U601" s="39"/>
      <c r="V601" s="39"/>
      <c r="W601" s="39"/>
      <c r="X601" s="39"/>
      <c r="Y601" s="39"/>
      <c r="Z601" s="39"/>
      <c r="AA601" s="39"/>
      <c r="AB601" s="39"/>
      <c r="AC601" s="39"/>
      <c r="AD601" s="39"/>
      <c r="AE601" s="39"/>
      <c r="AR601" s="214" t="s">
        <v>312</v>
      </c>
      <c r="AT601" s="214" t="s">
        <v>133</v>
      </c>
      <c r="AU601" s="214" t="s">
        <v>138</v>
      </c>
      <c r="AY601" s="18" t="s">
        <v>131</v>
      </c>
      <c r="BE601" s="215">
        <f>IF(N601="základní",J601,0)</f>
        <v>0</v>
      </c>
      <c r="BF601" s="215">
        <f>IF(N601="snížená",J601,0)</f>
        <v>0</v>
      </c>
      <c r="BG601" s="215">
        <f>IF(N601="zákl. přenesená",J601,0)</f>
        <v>0</v>
      </c>
      <c r="BH601" s="215">
        <f>IF(N601="sníž. přenesená",J601,0)</f>
        <v>0</v>
      </c>
      <c r="BI601" s="215">
        <f>IF(N601="nulová",J601,0)</f>
        <v>0</v>
      </c>
      <c r="BJ601" s="18" t="s">
        <v>138</v>
      </c>
      <c r="BK601" s="215">
        <f>ROUND(I601*H601,2)</f>
        <v>0</v>
      </c>
      <c r="BL601" s="18" t="s">
        <v>312</v>
      </c>
      <c r="BM601" s="214" t="s">
        <v>911</v>
      </c>
    </row>
    <row r="602" s="2" customFormat="1">
      <c r="A602" s="39"/>
      <c r="B602" s="40"/>
      <c r="C602" s="41"/>
      <c r="D602" s="216" t="s">
        <v>140</v>
      </c>
      <c r="E602" s="41"/>
      <c r="F602" s="217" t="s">
        <v>892</v>
      </c>
      <c r="G602" s="41"/>
      <c r="H602" s="41"/>
      <c r="I602" s="218"/>
      <c r="J602" s="41"/>
      <c r="K602" s="41"/>
      <c r="L602" s="45"/>
      <c r="M602" s="219"/>
      <c r="N602" s="220"/>
      <c r="O602" s="85"/>
      <c r="P602" s="85"/>
      <c r="Q602" s="85"/>
      <c r="R602" s="85"/>
      <c r="S602" s="85"/>
      <c r="T602" s="86"/>
      <c r="U602" s="39"/>
      <c r="V602" s="39"/>
      <c r="W602" s="39"/>
      <c r="X602" s="39"/>
      <c r="Y602" s="39"/>
      <c r="Z602" s="39"/>
      <c r="AA602" s="39"/>
      <c r="AB602" s="39"/>
      <c r="AC602" s="39"/>
      <c r="AD602" s="39"/>
      <c r="AE602" s="39"/>
      <c r="AT602" s="18" t="s">
        <v>140</v>
      </c>
      <c r="AU602" s="18" t="s">
        <v>138</v>
      </c>
    </row>
    <row r="603" s="14" customFormat="1">
      <c r="A603" s="14"/>
      <c r="B603" s="231"/>
      <c r="C603" s="232"/>
      <c r="D603" s="216" t="s">
        <v>142</v>
      </c>
      <c r="E603" s="233" t="s">
        <v>19</v>
      </c>
      <c r="F603" s="234" t="s">
        <v>912</v>
      </c>
      <c r="G603" s="232"/>
      <c r="H603" s="235">
        <v>9</v>
      </c>
      <c r="I603" s="236"/>
      <c r="J603" s="232"/>
      <c r="K603" s="232"/>
      <c r="L603" s="237"/>
      <c r="M603" s="238"/>
      <c r="N603" s="239"/>
      <c r="O603" s="239"/>
      <c r="P603" s="239"/>
      <c r="Q603" s="239"/>
      <c r="R603" s="239"/>
      <c r="S603" s="239"/>
      <c r="T603" s="240"/>
      <c r="U603" s="14"/>
      <c r="V603" s="14"/>
      <c r="W603" s="14"/>
      <c r="X603" s="14"/>
      <c r="Y603" s="14"/>
      <c r="Z603" s="14"/>
      <c r="AA603" s="14"/>
      <c r="AB603" s="14"/>
      <c r="AC603" s="14"/>
      <c r="AD603" s="14"/>
      <c r="AE603" s="14"/>
      <c r="AT603" s="241" t="s">
        <v>142</v>
      </c>
      <c r="AU603" s="241" t="s">
        <v>138</v>
      </c>
      <c r="AV603" s="14" t="s">
        <v>138</v>
      </c>
      <c r="AW603" s="14" t="s">
        <v>35</v>
      </c>
      <c r="AX603" s="14" t="s">
        <v>81</v>
      </c>
      <c r="AY603" s="241" t="s">
        <v>131</v>
      </c>
    </row>
    <row r="604" s="2" customFormat="1" ht="16.5" customHeight="1">
      <c r="A604" s="39"/>
      <c r="B604" s="40"/>
      <c r="C604" s="253" t="s">
        <v>913</v>
      </c>
      <c r="D604" s="253" t="s">
        <v>207</v>
      </c>
      <c r="E604" s="254" t="s">
        <v>903</v>
      </c>
      <c r="F604" s="255" t="s">
        <v>904</v>
      </c>
      <c r="G604" s="256" t="s">
        <v>241</v>
      </c>
      <c r="H604" s="257">
        <v>18.315000000000001</v>
      </c>
      <c r="I604" s="258"/>
      <c r="J604" s="259">
        <f>ROUND(I604*H604,2)</f>
        <v>0</v>
      </c>
      <c r="K604" s="260"/>
      <c r="L604" s="261"/>
      <c r="M604" s="262" t="s">
        <v>19</v>
      </c>
      <c r="N604" s="263" t="s">
        <v>45</v>
      </c>
      <c r="O604" s="85"/>
      <c r="P604" s="212">
        <f>O604*H604</f>
        <v>0</v>
      </c>
      <c r="Q604" s="212">
        <v>0.0018</v>
      </c>
      <c r="R604" s="212">
        <f>Q604*H604</f>
        <v>0.032967000000000003</v>
      </c>
      <c r="S604" s="212">
        <v>0</v>
      </c>
      <c r="T604" s="213">
        <f>S604*H604</f>
        <v>0</v>
      </c>
      <c r="U604" s="39"/>
      <c r="V604" s="39"/>
      <c r="W604" s="39"/>
      <c r="X604" s="39"/>
      <c r="Y604" s="39"/>
      <c r="Z604" s="39"/>
      <c r="AA604" s="39"/>
      <c r="AB604" s="39"/>
      <c r="AC604" s="39"/>
      <c r="AD604" s="39"/>
      <c r="AE604" s="39"/>
      <c r="AR604" s="214" t="s">
        <v>346</v>
      </c>
      <c r="AT604" s="214" t="s">
        <v>207</v>
      </c>
      <c r="AU604" s="214" t="s">
        <v>138</v>
      </c>
      <c r="AY604" s="18" t="s">
        <v>131</v>
      </c>
      <c r="BE604" s="215">
        <f>IF(N604="základní",J604,0)</f>
        <v>0</v>
      </c>
      <c r="BF604" s="215">
        <f>IF(N604="snížená",J604,0)</f>
        <v>0</v>
      </c>
      <c r="BG604" s="215">
        <f>IF(N604="zákl. přenesená",J604,0)</f>
        <v>0</v>
      </c>
      <c r="BH604" s="215">
        <f>IF(N604="sníž. přenesená",J604,0)</f>
        <v>0</v>
      </c>
      <c r="BI604" s="215">
        <f>IF(N604="nulová",J604,0)</f>
        <v>0</v>
      </c>
      <c r="BJ604" s="18" t="s">
        <v>138</v>
      </c>
      <c r="BK604" s="215">
        <f>ROUND(I604*H604,2)</f>
        <v>0</v>
      </c>
      <c r="BL604" s="18" t="s">
        <v>312</v>
      </c>
      <c r="BM604" s="214" t="s">
        <v>914</v>
      </c>
    </row>
    <row r="605" s="14" customFormat="1">
      <c r="A605" s="14"/>
      <c r="B605" s="231"/>
      <c r="C605" s="232"/>
      <c r="D605" s="216" t="s">
        <v>142</v>
      </c>
      <c r="E605" s="233" t="s">
        <v>19</v>
      </c>
      <c r="F605" s="234" t="s">
        <v>915</v>
      </c>
      <c r="G605" s="232"/>
      <c r="H605" s="235">
        <v>16.649999999999999</v>
      </c>
      <c r="I605" s="236"/>
      <c r="J605" s="232"/>
      <c r="K605" s="232"/>
      <c r="L605" s="237"/>
      <c r="M605" s="238"/>
      <c r="N605" s="239"/>
      <c r="O605" s="239"/>
      <c r="P605" s="239"/>
      <c r="Q605" s="239"/>
      <c r="R605" s="239"/>
      <c r="S605" s="239"/>
      <c r="T605" s="240"/>
      <c r="U605" s="14"/>
      <c r="V605" s="14"/>
      <c r="W605" s="14"/>
      <c r="X605" s="14"/>
      <c r="Y605" s="14"/>
      <c r="Z605" s="14"/>
      <c r="AA605" s="14"/>
      <c r="AB605" s="14"/>
      <c r="AC605" s="14"/>
      <c r="AD605" s="14"/>
      <c r="AE605" s="14"/>
      <c r="AT605" s="241" t="s">
        <v>142</v>
      </c>
      <c r="AU605" s="241" t="s">
        <v>138</v>
      </c>
      <c r="AV605" s="14" t="s">
        <v>138</v>
      </c>
      <c r="AW605" s="14" t="s">
        <v>35</v>
      </c>
      <c r="AX605" s="14" t="s">
        <v>81</v>
      </c>
      <c r="AY605" s="241" t="s">
        <v>131</v>
      </c>
    </row>
    <row r="606" s="14" customFormat="1">
      <c r="A606" s="14"/>
      <c r="B606" s="231"/>
      <c r="C606" s="232"/>
      <c r="D606" s="216" t="s">
        <v>142</v>
      </c>
      <c r="E606" s="232"/>
      <c r="F606" s="234" t="s">
        <v>916</v>
      </c>
      <c r="G606" s="232"/>
      <c r="H606" s="235">
        <v>18.315000000000001</v>
      </c>
      <c r="I606" s="236"/>
      <c r="J606" s="232"/>
      <c r="K606" s="232"/>
      <c r="L606" s="237"/>
      <c r="M606" s="238"/>
      <c r="N606" s="239"/>
      <c r="O606" s="239"/>
      <c r="P606" s="239"/>
      <c r="Q606" s="239"/>
      <c r="R606" s="239"/>
      <c r="S606" s="239"/>
      <c r="T606" s="240"/>
      <c r="U606" s="14"/>
      <c r="V606" s="14"/>
      <c r="W606" s="14"/>
      <c r="X606" s="14"/>
      <c r="Y606" s="14"/>
      <c r="Z606" s="14"/>
      <c r="AA606" s="14"/>
      <c r="AB606" s="14"/>
      <c r="AC606" s="14"/>
      <c r="AD606" s="14"/>
      <c r="AE606" s="14"/>
      <c r="AT606" s="241" t="s">
        <v>142</v>
      </c>
      <c r="AU606" s="241" t="s">
        <v>138</v>
      </c>
      <c r="AV606" s="14" t="s">
        <v>138</v>
      </c>
      <c r="AW606" s="14" t="s">
        <v>4</v>
      </c>
      <c r="AX606" s="14" t="s">
        <v>81</v>
      </c>
      <c r="AY606" s="241" t="s">
        <v>131</v>
      </c>
    </row>
    <row r="607" s="2" customFormat="1" ht="21.75" customHeight="1">
      <c r="A607" s="39"/>
      <c r="B607" s="40"/>
      <c r="C607" s="202" t="s">
        <v>917</v>
      </c>
      <c r="D607" s="202" t="s">
        <v>133</v>
      </c>
      <c r="E607" s="203" t="s">
        <v>918</v>
      </c>
      <c r="F607" s="204" t="s">
        <v>919</v>
      </c>
      <c r="G607" s="205" t="s">
        <v>920</v>
      </c>
      <c r="H607" s="206">
        <v>1</v>
      </c>
      <c r="I607" s="207"/>
      <c r="J607" s="208">
        <f>ROUND(I607*H607,2)</f>
        <v>0</v>
      </c>
      <c r="K607" s="209"/>
      <c r="L607" s="45"/>
      <c r="M607" s="210" t="s">
        <v>19</v>
      </c>
      <c r="N607" s="211" t="s">
        <v>45</v>
      </c>
      <c r="O607" s="85"/>
      <c r="P607" s="212">
        <f>O607*H607</f>
        <v>0</v>
      </c>
      <c r="Q607" s="212">
        <v>0</v>
      </c>
      <c r="R607" s="212">
        <f>Q607*H607</f>
        <v>0</v>
      </c>
      <c r="S607" s="212">
        <v>0</v>
      </c>
      <c r="T607" s="213">
        <f>S607*H607</f>
        <v>0</v>
      </c>
      <c r="U607" s="39"/>
      <c r="V607" s="39"/>
      <c r="W607" s="39"/>
      <c r="X607" s="39"/>
      <c r="Y607" s="39"/>
      <c r="Z607" s="39"/>
      <c r="AA607" s="39"/>
      <c r="AB607" s="39"/>
      <c r="AC607" s="39"/>
      <c r="AD607" s="39"/>
      <c r="AE607" s="39"/>
      <c r="AR607" s="214" t="s">
        <v>312</v>
      </c>
      <c r="AT607" s="214" t="s">
        <v>133</v>
      </c>
      <c r="AU607" s="214" t="s">
        <v>138</v>
      </c>
      <c r="AY607" s="18" t="s">
        <v>131</v>
      </c>
      <c r="BE607" s="215">
        <f>IF(N607="základní",J607,0)</f>
        <v>0</v>
      </c>
      <c r="BF607" s="215">
        <f>IF(N607="snížená",J607,0)</f>
        <v>0</v>
      </c>
      <c r="BG607" s="215">
        <f>IF(N607="zákl. přenesená",J607,0)</f>
        <v>0</v>
      </c>
      <c r="BH607" s="215">
        <f>IF(N607="sníž. přenesená",J607,0)</f>
        <v>0</v>
      </c>
      <c r="BI607" s="215">
        <f>IF(N607="nulová",J607,0)</f>
        <v>0</v>
      </c>
      <c r="BJ607" s="18" t="s">
        <v>138</v>
      </c>
      <c r="BK607" s="215">
        <f>ROUND(I607*H607,2)</f>
        <v>0</v>
      </c>
      <c r="BL607" s="18" t="s">
        <v>312</v>
      </c>
      <c r="BM607" s="214" t="s">
        <v>921</v>
      </c>
    </row>
    <row r="608" s="2" customFormat="1">
      <c r="A608" s="39"/>
      <c r="B608" s="40"/>
      <c r="C608" s="41"/>
      <c r="D608" s="216" t="s">
        <v>140</v>
      </c>
      <c r="E608" s="41"/>
      <c r="F608" s="217" t="s">
        <v>922</v>
      </c>
      <c r="G608" s="41"/>
      <c r="H608" s="41"/>
      <c r="I608" s="218"/>
      <c r="J608" s="41"/>
      <c r="K608" s="41"/>
      <c r="L608" s="45"/>
      <c r="M608" s="219"/>
      <c r="N608" s="220"/>
      <c r="O608" s="85"/>
      <c r="P608" s="85"/>
      <c r="Q608" s="85"/>
      <c r="R608" s="85"/>
      <c r="S608" s="85"/>
      <c r="T608" s="86"/>
      <c r="U608" s="39"/>
      <c r="V608" s="39"/>
      <c r="W608" s="39"/>
      <c r="X608" s="39"/>
      <c r="Y608" s="39"/>
      <c r="Z608" s="39"/>
      <c r="AA608" s="39"/>
      <c r="AB608" s="39"/>
      <c r="AC608" s="39"/>
      <c r="AD608" s="39"/>
      <c r="AE608" s="39"/>
      <c r="AT608" s="18" t="s">
        <v>140</v>
      </c>
      <c r="AU608" s="18" t="s">
        <v>138</v>
      </c>
    </row>
    <row r="609" s="2" customFormat="1" ht="16.5" customHeight="1">
      <c r="A609" s="39"/>
      <c r="B609" s="40"/>
      <c r="C609" s="202" t="s">
        <v>923</v>
      </c>
      <c r="D609" s="202" t="s">
        <v>133</v>
      </c>
      <c r="E609" s="203" t="s">
        <v>924</v>
      </c>
      <c r="F609" s="204" t="s">
        <v>925</v>
      </c>
      <c r="G609" s="205" t="s">
        <v>184</v>
      </c>
      <c r="H609" s="206">
        <v>8</v>
      </c>
      <c r="I609" s="207"/>
      <c r="J609" s="208">
        <f>ROUND(I609*H609,2)</f>
        <v>0</v>
      </c>
      <c r="K609" s="209"/>
      <c r="L609" s="45"/>
      <c r="M609" s="210" t="s">
        <v>19</v>
      </c>
      <c r="N609" s="211" t="s">
        <v>45</v>
      </c>
      <c r="O609" s="85"/>
      <c r="P609" s="212">
        <f>O609*H609</f>
        <v>0</v>
      </c>
      <c r="Q609" s="212">
        <v>0.00080000000000000004</v>
      </c>
      <c r="R609" s="212">
        <f>Q609*H609</f>
        <v>0.0064000000000000003</v>
      </c>
      <c r="S609" s="212">
        <v>0</v>
      </c>
      <c r="T609" s="213">
        <f>S609*H609</f>
        <v>0</v>
      </c>
      <c r="U609" s="39"/>
      <c r="V609" s="39"/>
      <c r="W609" s="39"/>
      <c r="X609" s="39"/>
      <c r="Y609" s="39"/>
      <c r="Z609" s="39"/>
      <c r="AA609" s="39"/>
      <c r="AB609" s="39"/>
      <c r="AC609" s="39"/>
      <c r="AD609" s="39"/>
      <c r="AE609" s="39"/>
      <c r="AR609" s="214" t="s">
        <v>312</v>
      </c>
      <c r="AT609" s="214" t="s">
        <v>133</v>
      </c>
      <c r="AU609" s="214" t="s">
        <v>138</v>
      </c>
      <c r="AY609" s="18" t="s">
        <v>131</v>
      </c>
      <c r="BE609" s="215">
        <f>IF(N609="základní",J609,0)</f>
        <v>0</v>
      </c>
      <c r="BF609" s="215">
        <f>IF(N609="snížená",J609,0)</f>
        <v>0</v>
      </c>
      <c r="BG609" s="215">
        <f>IF(N609="zákl. přenesená",J609,0)</f>
        <v>0</v>
      </c>
      <c r="BH609" s="215">
        <f>IF(N609="sníž. přenesená",J609,0)</f>
        <v>0</v>
      </c>
      <c r="BI609" s="215">
        <f>IF(N609="nulová",J609,0)</f>
        <v>0</v>
      </c>
      <c r="BJ609" s="18" t="s">
        <v>138</v>
      </c>
      <c r="BK609" s="215">
        <f>ROUND(I609*H609,2)</f>
        <v>0</v>
      </c>
      <c r="BL609" s="18" t="s">
        <v>312</v>
      </c>
      <c r="BM609" s="214" t="s">
        <v>926</v>
      </c>
    </row>
    <row r="610" s="2" customFormat="1">
      <c r="A610" s="39"/>
      <c r="B610" s="40"/>
      <c r="C610" s="41"/>
      <c r="D610" s="216" t="s">
        <v>140</v>
      </c>
      <c r="E610" s="41"/>
      <c r="F610" s="217" t="s">
        <v>927</v>
      </c>
      <c r="G610" s="41"/>
      <c r="H610" s="41"/>
      <c r="I610" s="218"/>
      <c r="J610" s="41"/>
      <c r="K610" s="41"/>
      <c r="L610" s="45"/>
      <c r="M610" s="219"/>
      <c r="N610" s="220"/>
      <c r="O610" s="85"/>
      <c r="P610" s="85"/>
      <c r="Q610" s="85"/>
      <c r="R610" s="85"/>
      <c r="S610" s="85"/>
      <c r="T610" s="86"/>
      <c r="U610" s="39"/>
      <c r="V610" s="39"/>
      <c r="W610" s="39"/>
      <c r="X610" s="39"/>
      <c r="Y610" s="39"/>
      <c r="Z610" s="39"/>
      <c r="AA610" s="39"/>
      <c r="AB610" s="39"/>
      <c r="AC610" s="39"/>
      <c r="AD610" s="39"/>
      <c r="AE610" s="39"/>
      <c r="AT610" s="18" t="s">
        <v>140</v>
      </c>
      <c r="AU610" s="18" t="s">
        <v>138</v>
      </c>
    </row>
    <row r="611" s="2" customFormat="1" ht="16.5" customHeight="1">
      <c r="A611" s="39"/>
      <c r="B611" s="40"/>
      <c r="C611" s="253" t="s">
        <v>928</v>
      </c>
      <c r="D611" s="253" t="s">
        <v>207</v>
      </c>
      <c r="E611" s="254" t="s">
        <v>929</v>
      </c>
      <c r="F611" s="255" t="s">
        <v>930</v>
      </c>
      <c r="G611" s="256" t="s">
        <v>184</v>
      </c>
      <c r="H611" s="257">
        <v>8</v>
      </c>
      <c r="I611" s="258"/>
      <c r="J611" s="259">
        <f>ROUND(I611*H611,2)</f>
        <v>0</v>
      </c>
      <c r="K611" s="260"/>
      <c r="L611" s="261"/>
      <c r="M611" s="262" t="s">
        <v>19</v>
      </c>
      <c r="N611" s="263" t="s">
        <v>45</v>
      </c>
      <c r="O611" s="85"/>
      <c r="P611" s="212">
        <f>O611*H611</f>
        <v>0</v>
      </c>
      <c r="Q611" s="212">
        <v>0.0011999999999999999</v>
      </c>
      <c r="R611" s="212">
        <f>Q611*H611</f>
        <v>0.0095999999999999992</v>
      </c>
      <c r="S611" s="212">
        <v>0</v>
      </c>
      <c r="T611" s="213">
        <f>S611*H611</f>
        <v>0</v>
      </c>
      <c r="U611" s="39"/>
      <c r="V611" s="39"/>
      <c r="W611" s="39"/>
      <c r="X611" s="39"/>
      <c r="Y611" s="39"/>
      <c r="Z611" s="39"/>
      <c r="AA611" s="39"/>
      <c r="AB611" s="39"/>
      <c r="AC611" s="39"/>
      <c r="AD611" s="39"/>
      <c r="AE611" s="39"/>
      <c r="AR611" s="214" t="s">
        <v>346</v>
      </c>
      <c r="AT611" s="214" t="s">
        <v>207</v>
      </c>
      <c r="AU611" s="214" t="s">
        <v>138</v>
      </c>
      <c r="AY611" s="18" t="s">
        <v>131</v>
      </c>
      <c r="BE611" s="215">
        <f>IF(N611="základní",J611,0)</f>
        <v>0</v>
      </c>
      <c r="BF611" s="215">
        <f>IF(N611="snížená",J611,0)</f>
        <v>0</v>
      </c>
      <c r="BG611" s="215">
        <f>IF(N611="zákl. přenesená",J611,0)</f>
        <v>0</v>
      </c>
      <c r="BH611" s="215">
        <f>IF(N611="sníž. přenesená",J611,0)</f>
        <v>0</v>
      </c>
      <c r="BI611" s="215">
        <f>IF(N611="nulová",J611,0)</f>
        <v>0</v>
      </c>
      <c r="BJ611" s="18" t="s">
        <v>138</v>
      </c>
      <c r="BK611" s="215">
        <f>ROUND(I611*H611,2)</f>
        <v>0</v>
      </c>
      <c r="BL611" s="18" t="s">
        <v>312</v>
      </c>
      <c r="BM611" s="214" t="s">
        <v>931</v>
      </c>
    </row>
    <row r="612" s="2" customFormat="1" ht="21.75" customHeight="1">
      <c r="A612" s="39"/>
      <c r="B612" s="40"/>
      <c r="C612" s="202" t="s">
        <v>932</v>
      </c>
      <c r="D612" s="202" t="s">
        <v>133</v>
      </c>
      <c r="E612" s="203" t="s">
        <v>933</v>
      </c>
      <c r="F612" s="204" t="s">
        <v>934</v>
      </c>
      <c r="G612" s="205" t="s">
        <v>169</v>
      </c>
      <c r="H612" s="206">
        <v>0.86199999999999999</v>
      </c>
      <c r="I612" s="207"/>
      <c r="J612" s="208">
        <f>ROUND(I612*H612,2)</f>
        <v>0</v>
      </c>
      <c r="K612" s="209"/>
      <c r="L612" s="45"/>
      <c r="M612" s="210" t="s">
        <v>19</v>
      </c>
      <c r="N612" s="211" t="s">
        <v>45</v>
      </c>
      <c r="O612" s="85"/>
      <c r="P612" s="212">
        <f>O612*H612</f>
        <v>0</v>
      </c>
      <c r="Q612" s="212">
        <v>0</v>
      </c>
      <c r="R612" s="212">
        <f>Q612*H612</f>
        <v>0</v>
      </c>
      <c r="S612" s="212">
        <v>0</v>
      </c>
      <c r="T612" s="213">
        <f>S612*H612</f>
        <v>0</v>
      </c>
      <c r="U612" s="39"/>
      <c r="V612" s="39"/>
      <c r="W612" s="39"/>
      <c r="X612" s="39"/>
      <c r="Y612" s="39"/>
      <c r="Z612" s="39"/>
      <c r="AA612" s="39"/>
      <c r="AB612" s="39"/>
      <c r="AC612" s="39"/>
      <c r="AD612" s="39"/>
      <c r="AE612" s="39"/>
      <c r="AR612" s="214" t="s">
        <v>312</v>
      </c>
      <c r="AT612" s="214" t="s">
        <v>133</v>
      </c>
      <c r="AU612" s="214" t="s">
        <v>138</v>
      </c>
      <c r="AY612" s="18" t="s">
        <v>131</v>
      </c>
      <c r="BE612" s="215">
        <f>IF(N612="základní",J612,0)</f>
        <v>0</v>
      </c>
      <c r="BF612" s="215">
        <f>IF(N612="snížená",J612,0)</f>
        <v>0</v>
      </c>
      <c r="BG612" s="215">
        <f>IF(N612="zákl. přenesená",J612,0)</f>
        <v>0</v>
      </c>
      <c r="BH612" s="215">
        <f>IF(N612="sníž. přenesená",J612,0)</f>
        <v>0</v>
      </c>
      <c r="BI612" s="215">
        <f>IF(N612="nulová",J612,0)</f>
        <v>0</v>
      </c>
      <c r="BJ612" s="18" t="s">
        <v>138</v>
      </c>
      <c r="BK612" s="215">
        <f>ROUND(I612*H612,2)</f>
        <v>0</v>
      </c>
      <c r="BL612" s="18" t="s">
        <v>312</v>
      </c>
      <c r="BM612" s="214" t="s">
        <v>935</v>
      </c>
    </row>
    <row r="613" s="2" customFormat="1">
      <c r="A613" s="39"/>
      <c r="B613" s="40"/>
      <c r="C613" s="41"/>
      <c r="D613" s="216" t="s">
        <v>140</v>
      </c>
      <c r="E613" s="41"/>
      <c r="F613" s="217" t="s">
        <v>936</v>
      </c>
      <c r="G613" s="41"/>
      <c r="H613" s="41"/>
      <c r="I613" s="218"/>
      <c r="J613" s="41"/>
      <c r="K613" s="41"/>
      <c r="L613" s="45"/>
      <c r="M613" s="219"/>
      <c r="N613" s="220"/>
      <c r="O613" s="85"/>
      <c r="P613" s="85"/>
      <c r="Q613" s="85"/>
      <c r="R613" s="85"/>
      <c r="S613" s="85"/>
      <c r="T613" s="86"/>
      <c r="U613" s="39"/>
      <c r="V613" s="39"/>
      <c r="W613" s="39"/>
      <c r="X613" s="39"/>
      <c r="Y613" s="39"/>
      <c r="Z613" s="39"/>
      <c r="AA613" s="39"/>
      <c r="AB613" s="39"/>
      <c r="AC613" s="39"/>
      <c r="AD613" s="39"/>
      <c r="AE613" s="39"/>
      <c r="AT613" s="18" t="s">
        <v>140</v>
      </c>
      <c r="AU613" s="18" t="s">
        <v>138</v>
      </c>
    </row>
    <row r="614" s="12" customFormat="1" ht="22.8" customHeight="1">
      <c r="A614" s="12"/>
      <c r="B614" s="186"/>
      <c r="C614" s="187"/>
      <c r="D614" s="188" t="s">
        <v>72</v>
      </c>
      <c r="E614" s="200" t="s">
        <v>937</v>
      </c>
      <c r="F614" s="200" t="s">
        <v>938</v>
      </c>
      <c r="G614" s="187"/>
      <c r="H614" s="187"/>
      <c r="I614" s="190"/>
      <c r="J614" s="201">
        <f>BK614</f>
        <v>0</v>
      </c>
      <c r="K614" s="187"/>
      <c r="L614" s="192"/>
      <c r="M614" s="193"/>
      <c r="N614" s="194"/>
      <c r="O614" s="194"/>
      <c r="P614" s="195">
        <f>SUM(P615:P702)</f>
        <v>0</v>
      </c>
      <c r="Q614" s="194"/>
      <c r="R614" s="195">
        <f>SUM(R615:R702)</f>
        <v>18.643831799999997</v>
      </c>
      <c r="S614" s="194"/>
      <c r="T614" s="196">
        <f>SUM(T615:T702)</f>
        <v>18.401260000000001</v>
      </c>
      <c r="U614" s="12"/>
      <c r="V614" s="12"/>
      <c r="W614" s="12"/>
      <c r="X614" s="12"/>
      <c r="Y614" s="12"/>
      <c r="Z614" s="12"/>
      <c r="AA614" s="12"/>
      <c r="AB614" s="12"/>
      <c r="AC614" s="12"/>
      <c r="AD614" s="12"/>
      <c r="AE614" s="12"/>
      <c r="AR614" s="197" t="s">
        <v>138</v>
      </c>
      <c r="AT614" s="198" t="s">
        <v>72</v>
      </c>
      <c r="AU614" s="198" t="s">
        <v>81</v>
      </c>
      <c r="AY614" s="197" t="s">
        <v>131</v>
      </c>
      <c r="BK614" s="199">
        <f>SUM(BK615:BK702)</f>
        <v>0</v>
      </c>
    </row>
    <row r="615" s="2" customFormat="1" ht="16.5" customHeight="1">
      <c r="A615" s="39"/>
      <c r="B615" s="40"/>
      <c r="C615" s="202" t="s">
        <v>939</v>
      </c>
      <c r="D615" s="202" t="s">
        <v>133</v>
      </c>
      <c r="E615" s="203" t="s">
        <v>940</v>
      </c>
      <c r="F615" s="204" t="s">
        <v>941</v>
      </c>
      <c r="G615" s="205" t="s">
        <v>136</v>
      </c>
      <c r="H615" s="206">
        <v>401.80000000000001</v>
      </c>
      <c r="I615" s="207"/>
      <c r="J615" s="208">
        <f>ROUND(I615*H615,2)</f>
        <v>0</v>
      </c>
      <c r="K615" s="209"/>
      <c r="L615" s="45"/>
      <c r="M615" s="210" t="s">
        <v>19</v>
      </c>
      <c r="N615" s="211" t="s">
        <v>45</v>
      </c>
      <c r="O615" s="85"/>
      <c r="P615" s="212">
        <f>O615*H615</f>
        <v>0</v>
      </c>
      <c r="Q615" s="212">
        <v>0</v>
      </c>
      <c r="R615" s="212">
        <f>Q615*H615</f>
        <v>0</v>
      </c>
      <c r="S615" s="212">
        <v>0</v>
      </c>
      <c r="T615" s="213">
        <f>S615*H615</f>
        <v>0</v>
      </c>
      <c r="U615" s="39"/>
      <c r="V615" s="39"/>
      <c r="W615" s="39"/>
      <c r="X615" s="39"/>
      <c r="Y615" s="39"/>
      <c r="Z615" s="39"/>
      <c r="AA615" s="39"/>
      <c r="AB615" s="39"/>
      <c r="AC615" s="39"/>
      <c r="AD615" s="39"/>
      <c r="AE615" s="39"/>
      <c r="AR615" s="214" t="s">
        <v>312</v>
      </c>
      <c r="AT615" s="214" t="s">
        <v>133</v>
      </c>
      <c r="AU615" s="214" t="s">
        <v>138</v>
      </c>
      <c r="AY615" s="18" t="s">
        <v>131</v>
      </c>
      <c r="BE615" s="215">
        <f>IF(N615="základní",J615,0)</f>
        <v>0</v>
      </c>
      <c r="BF615" s="215">
        <f>IF(N615="snížená",J615,0)</f>
        <v>0</v>
      </c>
      <c r="BG615" s="215">
        <f>IF(N615="zákl. přenesená",J615,0)</f>
        <v>0</v>
      </c>
      <c r="BH615" s="215">
        <f>IF(N615="sníž. přenesená",J615,0)</f>
        <v>0</v>
      </c>
      <c r="BI615" s="215">
        <f>IF(N615="nulová",J615,0)</f>
        <v>0</v>
      </c>
      <c r="BJ615" s="18" t="s">
        <v>138</v>
      </c>
      <c r="BK615" s="215">
        <f>ROUND(I615*H615,2)</f>
        <v>0</v>
      </c>
      <c r="BL615" s="18" t="s">
        <v>312</v>
      </c>
      <c r="BM615" s="214" t="s">
        <v>942</v>
      </c>
    </row>
    <row r="616" s="2" customFormat="1">
      <c r="A616" s="39"/>
      <c r="B616" s="40"/>
      <c r="C616" s="41"/>
      <c r="D616" s="216" t="s">
        <v>140</v>
      </c>
      <c r="E616" s="41"/>
      <c r="F616" s="217" t="s">
        <v>943</v>
      </c>
      <c r="G616" s="41"/>
      <c r="H616" s="41"/>
      <c r="I616" s="218"/>
      <c r="J616" s="41"/>
      <c r="K616" s="41"/>
      <c r="L616" s="45"/>
      <c r="M616" s="219"/>
      <c r="N616" s="220"/>
      <c r="O616" s="85"/>
      <c r="P616" s="85"/>
      <c r="Q616" s="85"/>
      <c r="R616" s="85"/>
      <c r="S616" s="85"/>
      <c r="T616" s="86"/>
      <c r="U616" s="39"/>
      <c r="V616" s="39"/>
      <c r="W616" s="39"/>
      <c r="X616" s="39"/>
      <c r="Y616" s="39"/>
      <c r="Z616" s="39"/>
      <c r="AA616" s="39"/>
      <c r="AB616" s="39"/>
      <c r="AC616" s="39"/>
      <c r="AD616" s="39"/>
      <c r="AE616" s="39"/>
      <c r="AT616" s="18" t="s">
        <v>140</v>
      </c>
      <c r="AU616" s="18" t="s">
        <v>138</v>
      </c>
    </row>
    <row r="617" s="14" customFormat="1">
      <c r="A617" s="14"/>
      <c r="B617" s="231"/>
      <c r="C617" s="232"/>
      <c r="D617" s="216" t="s">
        <v>142</v>
      </c>
      <c r="E617" s="233" t="s">
        <v>19</v>
      </c>
      <c r="F617" s="234" t="s">
        <v>758</v>
      </c>
      <c r="G617" s="232"/>
      <c r="H617" s="235">
        <v>102.90000000000001</v>
      </c>
      <c r="I617" s="236"/>
      <c r="J617" s="232"/>
      <c r="K617" s="232"/>
      <c r="L617" s="237"/>
      <c r="M617" s="238"/>
      <c r="N617" s="239"/>
      <c r="O617" s="239"/>
      <c r="P617" s="239"/>
      <c r="Q617" s="239"/>
      <c r="R617" s="239"/>
      <c r="S617" s="239"/>
      <c r="T617" s="240"/>
      <c r="U617" s="14"/>
      <c r="V617" s="14"/>
      <c r="W617" s="14"/>
      <c r="X617" s="14"/>
      <c r="Y617" s="14"/>
      <c r="Z617" s="14"/>
      <c r="AA617" s="14"/>
      <c r="AB617" s="14"/>
      <c r="AC617" s="14"/>
      <c r="AD617" s="14"/>
      <c r="AE617" s="14"/>
      <c r="AT617" s="241" t="s">
        <v>142</v>
      </c>
      <c r="AU617" s="241" t="s">
        <v>138</v>
      </c>
      <c r="AV617" s="14" t="s">
        <v>138</v>
      </c>
      <c r="AW617" s="14" t="s">
        <v>35</v>
      </c>
      <c r="AX617" s="14" t="s">
        <v>73</v>
      </c>
      <c r="AY617" s="241" t="s">
        <v>131</v>
      </c>
    </row>
    <row r="618" s="14" customFormat="1">
      <c r="A618" s="14"/>
      <c r="B618" s="231"/>
      <c r="C618" s="232"/>
      <c r="D618" s="216" t="s">
        <v>142</v>
      </c>
      <c r="E618" s="233" t="s">
        <v>19</v>
      </c>
      <c r="F618" s="234" t="s">
        <v>759</v>
      </c>
      <c r="G618" s="232"/>
      <c r="H618" s="235">
        <v>34.299999999999997</v>
      </c>
      <c r="I618" s="236"/>
      <c r="J618" s="232"/>
      <c r="K618" s="232"/>
      <c r="L618" s="237"/>
      <c r="M618" s="238"/>
      <c r="N618" s="239"/>
      <c r="O618" s="239"/>
      <c r="P618" s="239"/>
      <c r="Q618" s="239"/>
      <c r="R618" s="239"/>
      <c r="S618" s="239"/>
      <c r="T618" s="240"/>
      <c r="U618" s="14"/>
      <c r="V618" s="14"/>
      <c r="W618" s="14"/>
      <c r="X618" s="14"/>
      <c r="Y618" s="14"/>
      <c r="Z618" s="14"/>
      <c r="AA618" s="14"/>
      <c r="AB618" s="14"/>
      <c r="AC618" s="14"/>
      <c r="AD618" s="14"/>
      <c r="AE618" s="14"/>
      <c r="AT618" s="241" t="s">
        <v>142</v>
      </c>
      <c r="AU618" s="241" t="s">
        <v>138</v>
      </c>
      <c r="AV618" s="14" t="s">
        <v>138</v>
      </c>
      <c r="AW618" s="14" t="s">
        <v>35</v>
      </c>
      <c r="AX618" s="14" t="s">
        <v>73</v>
      </c>
      <c r="AY618" s="241" t="s">
        <v>131</v>
      </c>
    </row>
    <row r="619" s="14" customFormat="1">
      <c r="A619" s="14"/>
      <c r="B619" s="231"/>
      <c r="C619" s="232"/>
      <c r="D619" s="216" t="s">
        <v>142</v>
      </c>
      <c r="E619" s="233" t="s">
        <v>19</v>
      </c>
      <c r="F619" s="234" t="s">
        <v>760</v>
      </c>
      <c r="G619" s="232"/>
      <c r="H619" s="235">
        <v>264.60000000000002</v>
      </c>
      <c r="I619" s="236"/>
      <c r="J619" s="232"/>
      <c r="K619" s="232"/>
      <c r="L619" s="237"/>
      <c r="M619" s="238"/>
      <c r="N619" s="239"/>
      <c r="O619" s="239"/>
      <c r="P619" s="239"/>
      <c r="Q619" s="239"/>
      <c r="R619" s="239"/>
      <c r="S619" s="239"/>
      <c r="T619" s="240"/>
      <c r="U619" s="14"/>
      <c r="V619" s="14"/>
      <c r="W619" s="14"/>
      <c r="X619" s="14"/>
      <c r="Y619" s="14"/>
      <c r="Z619" s="14"/>
      <c r="AA619" s="14"/>
      <c r="AB619" s="14"/>
      <c r="AC619" s="14"/>
      <c r="AD619" s="14"/>
      <c r="AE619" s="14"/>
      <c r="AT619" s="241" t="s">
        <v>142</v>
      </c>
      <c r="AU619" s="241" t="s">
        <v>138</v>
      </c>
      <c r="AV619" s="14" t="s">
        <v>138</v>
      </c>
      <c r="AW619" s="14" t="s">
        <v>35</v>
      </c>
      <c r="AX619" s="14" t="s">
        <v>73</v>
      </c>
      <c r="AY619" s="241" t="s">
        <v>131</v>
      </c>
    </row>
    <row r="620" s="15" customFormat="1">
      <c r="A620" s="15"/>
      <c r="B620" s="242"/>
      <c r="C620" s="243"/>
      <c r="D620" s="216" t="s">
        <v>142</v>
      </c>
      <c r="E620" s="244" t="s">
        <v>19</v>
      </c>
      <c r="F620" s="245" t="s">
        <v>148</v>
      </c>
      <c r="G620" s="243"/>
      <c r="H620" s="246">
        <v>401.80000000000001</v>
      </c>
      <c r="I620" s="247"/>
      <c r="J620" s="243"/>
      <c r="K620" s="243"/>
      <c r="L620" s="248"/>
      <c r="M620" s="249"/>
      <c r="N620" s="250"/>
      <c r="O620" s="250"/>
      <c r="P620" s="250"/>
      <c r="Q620" s="250"/>
      <c r="R620" s="250"/>
      <c r="S620" s="250"/>
      <c r="T620" s="251"/>
      <c r="U620" s="15"/>
      <c r="V620" s="15"/>
      <c r="W620" s="15"/>
      <c r="X620" s="15"/>
      <c r="Y620" s="15"/>
      <c r="Z620" s="15"/>
      <c r="AA620" s="15"/>
      <c r="AB620" s="15"/>
      <c r="AC620" s="15"/>
      <c r="AD620" s="15"/>
      <c r="AE620" s="15"/>
      <c r="AT620" s="252" t="s">
        <v>142</v>
      </c>
      <c r="AU620" s="252" t="s">
        <v>138</v>
      </c>
      <c r="AV620" s="15" t="s">
        <v>137</v>
      </c>
      <c r="AW620" s="15" t="s">
        <v>35</v>
      </c>
      <c r="AX620" s="15" t="s">
        <v>81</v>
      </c>
      <c r="AY620" s="252" t="s">
        <v>131</v>
      </c>
    </row>
    <row r="621" s="2" customFormat="1" ht="16.5" customHeight="1">
      <c r="A621" s="39"/>
      <c r="B621" s="40"/>
      <c r="C621" s="253" t="s">
        <v>944</v>
      </c>
      <c r="D621" s="253" t="s">
        <v>207</v>
      </c>
      <c r="E621" s="254" t="s">
        <v>945</v>
      </c>
      <c r="F621" s="255" t="s">
        <v>946</v>
      </c>
      <c r="G621" s="256" t="s">
        <v>184</v>
      </c>
      <c r="H621" s="257">
        <v>5918.4219999999996</v>
      </c>
      <c r="I621" s="258"/>
      <c r="J621" s="259">
        <f>ROUND(I621*H621,2)</f>
        <v>0</v>
      </c>
      <c r="K621" s="260"/>
      <c r="L621" s="261"/>
      <c r="M621" s="262" t="s">
        <v>19</v>
      </c>
      <c r="N621" s="263" t="s">
        <v>45</v>
      </c>
      <c r="O621" s="85"/>
      <c r="P621" s="212">
        <f>O621*H621</f>
        <v>0</v>
      </c>
      <c r="Q621" s="212">
        <v>0.0028999999999999998</v>
      </c>
      <c r="R621" s="212">
        <f>Q621*H621</f>
        <v>17.163423799999997</v>
      </c>
      <c r="S621" s="212">
        <v>0</v>
      </c>
      <c r="T621" s="213">
        <f>S621*H621</f>
        <v>0</v>
      </c>
      <c r="U621" s="39"/>
      <c r="V621" s="39"/>
      <c r="W621" s="39"/>
      <c r="X621" s="39"/>
      <c r="Y621" s="39"/>
      <c r="Z621" s="39"/>
      <c r="AA621" s="39"/>
      <c r="AB621" s="39"/>
      <c r="AC621" s="39"/>
      <c r="AD621" s="39"/>
      <c r="AE621" s="39"/>
      <c r="AR621" s="214" t="s">
        <v>346</v>
      </c>
      <c r="AT621" s="214" t="s">
        <v>207</v>
      </c>
      <c r="AU621" s="214" t="s">
        <v>138</v>
      </c>
      <c r="AY621" s="18" t="s">
        <v>131</v>
      </c>
      <c r="BE621" s="215">
        <f>IF(N621="základní",J621,0)</f>
        <v>0</v>
      </c>
      <c r="BF621" s="215">
        <f>IF(N621="snížená",J621,0)</f>
        <v>0</v>
      </c>
      <c r="BG621" s="215">
        <f>IF(N621="zákl. přenesená",J621,0)</f>
        <v>0</v>
      </c>
      <c r="BH621" s="215">
        <f>IF(N621="sníž. přenesená",J621,0)</f>
        <v>0</v>
      </c>
      <c r="BI621" s="215">
        <f>IF(N621="nulová",J621,0)</f>
        <v>0</v>
      </c>
      <c r="BJ621" s="18" t="s">
        <v>138</v>
      </c>
      <c r="BK621" s="215">
        <f>ROUND(I621*H621,2)</f>
        <v>0</v>
      </c>
      <c r="BL621" s="18" t="s">
        <v>312</v>
      </c>
      <c r="BM621" s="214" t="s">
        <v>947</v>
      </c>
    </row>
    <row r="622" s="13" customFormat="1">
      <c r="A622" s="13"/>
      <c r="B622" s="221"/>
      <c r="C622" s="222"/>
      <c r="D622" s="216" t="s">
        <v>142</v>
      </c>
      <c r="E622" s="223" t="s">
        <v>19</v>
      </c>
      <c r="F622" s="224" t="s">
        <v>948</v>
      </c>
      <c r="G622" s="222"/>
      <c r="H622" s="223" t="s">
        <v>19</v>
      </c>
      <c r="I622" s="225"/>
      <c r="J622" s="222"/>
      <c r="K622" s="222"/>
      <c r="L622" s="226"/>
      <c r="M622" s="227"/>
      <c r="N622" s="228"/>
      <c r="O622" s="228"/>
      <c r="P622" s="228"/>
      <c r="Q622" s="228"/>
      <c r="R622" s="228"/>
      <c r="S622" s="228"/>
      <c r="T622" s="229"/>
      <c r="U622" s="13"/>
      <c r="V622" s="13"/>
      <c r="W622" s="13"/>
      <c r="X622" s="13"/>
      <c r="Y622" s="13"/>
      <c r="Z622" s="13"/>
      <c r="AA622" s="13"/>
      <c r="AB622" s="13"/>
      <c r="AC622" s="13"/>
      <c r="AD622" s="13"/>
      <c r="AE622" s="13"/>
      <c r="AT622" s="230" t="s">
        <v>142</v>
      </c>
      <c r="AU622" s="230" t="s">
        <v>138</v>
      </c>
      <c r="AV622" s="13" t="s">
        <v>81</v>
      </c>
      <c r="AW622" s="13" t="s">
        <v>35</v>
      </c>
      <c r="AX622" s="13" t="s">
        <v>73</v>
      </c>
      <c r="AY622" s="230" t="s">
        <v>131</v>
      </c>
    </row>
    <row r="623" s="13" customFormat="1">
      <c r="A623" s="13"/>
      <c r="B623" s="221"/>
      <c r="C623" s="222"/>
      <c r="D623" s="216" t="s">
        <v>142</v>
      </c>
      <c r="E623" s="223" t="s">
        <v>19</v>
      </c>
      <c r="F623" s="224" t="s">
        <v>949</v>
      </c>
      <c r="G623" s="222"/>
      <c r="H623" s="223" t="s">
        <v>19</v>
      </c>
      <c r="I623" s="225"/>
      <c r="J623" s="222"/>
      <c r="K623" s="222"/>
      <c r="L623" s="226"/>
      <c r="M623" s="227"/>
      <c r="N623" s="228"/>
      <c r="O623" s="228"/>
      <c r="P623" s="228"/>
      <c r="Q623" s="228"/>
      <c r="R623" s="228"/>
      <c r="S623" s="228"/>
      <c r="T623" s="229"/>
      <c r="U623" s="13"/>
      <c r="V623" s="13"/>
      <c r="W623" s="13"/>
      <c r="X623" s="13"/>
      <c r="Y623" s="13"/>
      <c r="Z623" s="13"/>
      <c r="AA623" s="13"/>
      <c r="AB623" s="13"/>
      <c r="AC623" s="13"/>
      <c r="AD623" s="13"/>
      <c r="AE623" s="13"/>
      <c r="AT623" s="230" t="s">
        <v>142</v>
      </c>
      <c r="AU623" s="230" t="s">
        <v>138</v>
      </c>
      <c r="AV623" s="13" t="s">
        <v>81</v>
      </c>
      <c r="AW623" s="13" t="s">
        <v>35</v>
      </c>
      <c r="AX623" s="13" t="s">
        <v>73</v>
      </c>
      <c r="AY623" s="230" t="s">
        <v>131</v>
      </c>
    </row>
    <row r="624" s="13" customFormat="1">
      <c r="A624" s="13"/>
      <c r="B624" s="221"/>
      <c r="C624" s="222"/>
      <c r="D624" s="216" t="s">
        <v>142</v>
      </c>
      <c r="E624" s="223" t="s">
        <v>19</v>
      </c>
      <c r="F624" s="224" t="s">
        <v>950</v>
      </c>
      <c r="G624" s="222"/>
      <c r="H624" s="223" t="s">
        <v>19</v>
      </c>
      <c r="I624" s="225"/>
      <c r="J624" s="222"/>
      <c r="K624" s="222"/>
      <c r="L624" s="226"/>
      <c r="M624" s="227"/>
      <c r="N624" s="228"/>
      <c r="O624" s="228"/>
      <c r="P624" s="228"/>
      <c r="Q624" s="228"/>
      <c r="R624" s="228"/>
      <c r="S624" s="228"/>
      <c r="T624" s="229"/>
      <c r="U624" s="13"/>
      <c r="V624" s="13"/>
      <c r="W624" s="13"/>
      <c r="X624" s="13"/>
      <c r="Y624" s="13"/>
      <c r="Z624" s="13"/>
      <c r="AA624" s="13"/>
      <c r="AB624" s="13"/>
      <c r="AC624" s="13"/>
      <c r="AD624" s="13"/>
      <c r="AE624" s="13"/>
      <c r="AT624" s="230" t="s">
        <v>142</v>
      </c>
      <c r="AU624" s="230" t="s">
        <v>138</v>
      </c>
      <c r="AV624" s="13" t="s">
        <v>81</v>
      </c>
      <c r="AW624" s="13" t="s">
        <v>35</v>
      </c>
      <c r="AX624" s="13" t="s">
        <v>73</v>
      </c>
      <c r="AY624" s="230" t="s">
        <v>131</v>
      </c>
    </row>
    <row r="625" s="14" customFormat="1">
      <c r="A625" s="14"/>
      <c r="B625" s="231"/>
      <c r="C625" s="232"/>
      <c r="D625" s="216" t="s">
        <v>142</v>
      </c>
      <c r="E625" s="233" t="s">
        <v>19</v>
      </c>
      <c r="F625" s="234" t="s">
        <v>951</v>
      </c>
      <c r="G625" s="232"/>
      <c r="H625" s="235">
        <v>6020.4219999999996</v>
      </c>
      <c r="I625" s="236"/>
      <c r="J625" s="232"/>
      <c r="K625" s="232"/>
      <c r="L625" s="237"/>
      <c r="M625" s="238"/>
      <c r="N625" s="239"/>
      <c r="O625" s="239"/>
      <c r="P625" s="239"/>
      <c r="Q625" s="239"/>
      <c r="R625" s="239"/>
      <c r="S625" s="239"/>
      <c r="T625" s="240"/>
      <c r="U625" s="14"/>
      <c r="V625" s="14"/>
      <c r="W625" s="14"/>
      <c r="X625" s="14"/>
      <c r="Y625" s="14"/>
      <c r="Z625" s="14"/>
      <c r="AA625" s="14"/>
      <c r="AB625" s="14"/>
      <c r="AC625" s="14"/>
      <c r="AD625" s="14"/>
      <c r="AE625" s="14"/>
      <c r="AT625" s="241" t="s">
        <v>142</v>
      </c>
      <c r="AU625" s="241" t="s">
        <v>138</v>
      </c>
      <c r="AV625" s="14" t="s">
        <v>138</v>
      </c>
      <c r="AW625" s="14" t="s">
        <v>35</v>
      </c>
      <c r="AX625" s="14" t="s">
        <v>73</v>
      </c>
      <c r="AY625" s="241" t="s">
        <v>131</v>
      </c>
    </row>
    <row r="626" s="13" customFormat="1">
      <c r="A626" s="13"/>
      <c r="B626" s="221"/>
      <c r="C626" s="222"/>
      <c r="D626" s="216" t="s">
        <v>142</v>
      </c>
      <c r="E626" s="223" t="s">
        <v>19</v>
      </c>
      <c r="F626" s="224" t="s">
        <v>952</v>
      </c>
      <c r="G626" s="222"/>
      <c r="H626" s="223" t="s">
        <v>19</v>
      </c>
      <c r="I626" s="225"/>
      <c r="J626" s="222"/>
      <c r="K626" s="222"/>
      <c r="L626" s="226"/>
      <c r="M626" s="227"/>
      <c r="N626" s="228"/>
      <c r="O626" s="228"/>
      <c r="P626" s="228"/>
      <c r="Q626" s="228"/>
      <c r="R626" s="228"/>
      <c r="S626" s="228"/>
      <c r="T626" s="229"/>
      <c r="U626" s="13"/>
      <c r="V626" s="13"/>
      <c r="W626" s="13"/>
      <c r="X626" s="13"/>
      <c r="Y626" s="13"/>
      <c r="Z626" s="13"/>
      <c r="AA626" s="13"/>
      <c r="AB626" s="13"/>
      <c r="AC626" s="13"/>
      <c r="AD626" s="13"/>
      <c r="AE626" s="13"/>
      <c r="AT626" s="230" t="s">
        <v>142</v>
      </c>
      <c r="AU626" s="230" t="s">
        <v>138</v>
      </c>
      <c r="AV626" s="13" t="s">
        <v>81</v>
      </c>
      <c r="AW626" s="13" t="s">
        <v>35</v>
      </c>
      <c r="AX626" s="13" t="s">
        <v>73</v>
      </c>
      <c r="AY626" s="230" t="s">
        <v>131</v>
      </c>
    </row>
    <row r="627" s="14" customFormat="1">
      <c r="A627" s="14"/>
      <c r="B627" s="231"/>
      <c r="C627" s="232"/>
      <c r="D627" s="216" t="s">
        <v>142</v>
      </c>
      <c r="E627" s="233" t="s">
        <v>19</v>
      </c>
      <c r="F627" s="234" t="s">
        <v>953</v>
      </c>
      <c r="G627" s="232"/>
      <c r="H627" s="235">
        <v>-97</v>
      </c>
      <c r="I627" s="236"/>
      <c r="J627" s="232"/>
      <c r="K627" s="232"/>
      <c r="L627" s="237"/>
      <c r="M627" s="238"/>
      <c r="N627" s="239"/>
      <c r="O627" s="239"/>
      <c r="P627" s="239"/>
      <c r="Q627" s="239"/>
      <c r="R627" s="239"/>
      <c r="S627" s="239"/>
      <c r="T627" s="240"/>
      <c r="U627" s="14"/>
      <c r="V627" s="14"/>
      <c r="W627" s="14"/>
      <c r="X627" s="14"/>
      <c r="Y627" s="14"/>
      <c r="Z627" s="14"/>
      <c r="AA627" s="14"/>
      <c r="AB627" s="14"/>
      <c r="AC627" s="14"/>
      <c r="AD627" s="14"/>
      <c r="AE627" s="14"/>
      <c r="AT627" s="241" t="s">
        <v>142</v>
      </c>
      <c r="AU627" s="241" t="s">
        <v>138</v>
      </c>
      <c r="AV627" s="14" t="s">
        <v>138</v>
      </c>
      <c r="AW627" s="14" t="s">
        <v>35</v>
      </c>
      <c r="AX627" s="14" t="s">
        <v>73</v>
      </c>
      <c r="AY627" s="241" t="s">
        <v>131</v>
      </c>
    </row>
    <row r="628" s="13" customFormat="1">
      <c r="A628" s="13"/>
      <c r="B628" s="221"/>
      <c r="C628" s="222"/>
      <c r="D628" s="216" t="s">
        <v>142</v>
      </c>
      <c r="E628" s="223" t="s">
        <v>19</v>
      </c>
      <c r="F628" s="224" t="s">
        <v>954</v>
      </c>
      <c r="G628" s="222"/>
      <c r="H628" s="223" t="s">
        <v>19</v>
      </c>
      <c r="I628" s="225"/>
      <c r="J628" s="222"/>
      <c r="K628" s="222"/>
      <c r="L628" s="226"/>
      <c r="M628" s="227"/>
      <c r="N628" s="228"/>
      <c r="O628" s="228"/>
      <c r="P628" s="228"/>
      <c r="Q628" s="228"/>
      <c r="R628" s="228"/>
      <c r="S628" s="228"/>
      <c r="T628" s="229"/>
      <c r="U628" s="13"/>
      <c r="V628" s="13"/>
      <c r="W628" s="13"/>
      <c r="X628" s="13"/>
      <c r="Y628" s="13"/>
      <c r="Z628" s="13"/>
      <c r="AA628" s="13"/>
      <c r="AB628" s="13"/>
      <c r="AC628" s="13"/>
      <c r="AD628" s="13"/>
      <c r="AE628" s="13"/>
      <c r="AT628" s="230" t="s">
        <v>142</v>
      </c>
      <c r="AU628" s="230" t="s">
        <v>138</v>
      </c>
      <c r="AV628" s="13" t="s">
        <v>81</v>
      </c>
      <c r="AW628" s="13" t="s">
        <v>35</v>
      </c>
      <c r="AX628" s="13" t="s">
        <v>73</v>
      </c>
      <c r="AY628" s="230" t="s">
        <v>131</v>
      </c>
    </row>
    <row r="629" s="14" customFormat="1">
      <c r="A629" s="14"/>
      <c r="B629" s="231"/>
      <c r="C629" s="232"/>
      <c r="D629" s="216" t="s">
        <v>142</v>
      </c>
      <c r="E629" s="233" t="s">
        <v>19</v>
      </c>
      <c r="F629" s="234" t="s">
        <v>955</v>
      </c>
      <c r="G629" s="232"/>
      <c r="H629" s="235">
        <v>-5</v>
      </c>
      <c r="I629" s="236"/>
      <c r="J629" s="232"/>
      <c r="K629" s="232"/>
      <c r="L629" s="237"/>
      <c r="M629" s="238"/>
      <c r="N629" s="239"/>
      <c r="O629" s="239"/>
      <c r="P629" s="239"/>
      <c r="Q629" s="239"/>
      <c r="R629" s="239"/>
      <c r="S629" s="239"/>
      <c r="T629" s="240"/>
      <c r="U629" s="14"/>
      <c r="V629" s="14"/>
      <c r="W629" s="14"/>
      <c r="X629" s="14"/>
      <c r="Y629" s="14"/>
      <c r="Z629" s="14"/>
      <c r="AA629" s="14"/>
      <c r="AB629" s="14"/>
      <c r="AC629" s="14"/>
      <c r="AD629" s="14"/>
      <c r="AE629" s="14"/>
      <c r="AT629" s="241" t="s">
        <v>142</v>
      </c>
      <c r="AU629" s="241" t="s">
        <v>138</v>
      </c>
      <c r="AV629" s="14" t="s">
        <v>138</v>
      </c>
      <c r="AW629" s="14" t="s">
        <v>35</v>
      </c>
      <c r="AX629" s="14" t="s">
        <v>73</v>
      </c>
      <c r="AY629" s="241" t="s">
        <v>131</v>
      </c>
    </row>
    <row r="630" s="15" customFormat="1">
      <c r="A630" s="15"/>
      <c r="B630" s="242"/>
      <c r="C630" s="243"/>
      <c r="D630" s="216" t="s">
        <v>142</v>
      </c>
      <c r="E630" s="244" t="s">
        <v>19</v>
      </c>
      <c r="F630" s="245" t="s">
        <v>148</v>
      </c>
      <c r="G630" s="243"/>
      <c r="H630" s="246">
        <v>5918.4219999999996</v>
      </c>
      <c r="I630" s="247"/>
      <c r="J630" s="243"/>
      <c r="K630" s="243"/>
      <c r="L630" s="248"/>
      <c r="M630" s="249"/>
      <c r="N630" s="250"/>
      <c r="O630" s="250"/>
      <c r="P630" s="250"/>
      <c r="Q630" s="250"/>
      <c r="R630" s="250"/>
      <c r="S630" s="250"/>
      <c r="T630" s="251"/>
      <c r="U630" s="15"/>
      <c r="V630" s="15"/>
      <c r="W630" s="15"/>
      <c r="X630" s="15"/>
      <c r="Y630" s="15"/>
      <c r="Z630" s="15"/>
      <c r="AA630" s="15"/>
      <c r="AB630" s="15"/>
      <c r="AC630" s="15"/>
      <c r="AD630" s="15"/>
      <c r="AE630" s="15"/>
      <c r="AT630" s="252" t="s">
        <v>142</v>
      </c>
      <c r="AU630" s="252" t="s">
        <v>138</v>
      </c>
      <c r="AV630" s="15" t="s">
        <v>137</v>
      </c>
      <c r="AW630" s="15" t="s">
        <v>35</v>
      </c>
      <c r="AX630" s="15" t="s">
        <v>81</v>
      </c>
      <c r="AY630" s="252" t="s">
        <v>131</v>
      </c>
    </row>
    <row r="631" s="2" customFormat="1" ht="16.5" customHeight="1">
      <c r="A631" s="39"/>
      <c r="B631" s="40"/>
      <c r="C631" s="253" t="s">
        <v>956</v>
      </c>
      <c r="D631" s="253" t="s">
        <v>207</v>
      </c>
      <c r="E631" s="254" t="s">
        <v>957</v>
      </c>
      <c r="F631" s="255" t="s">
        <v>958</v>
      </c>
      <c r="G631" s="256" t="s">
        <v>184</v>
      </c>
      <c r="H631" s="257">
        <v>4</v>
      </c>
      <c r="I631" s="258"/>
      <c r="J631" s="259">
        <f>ROUND(I631*H631,2)</f>
        <v>0</v>
      </c>
      <c r="K631" s="260"/>
      <c r="L631" s="261"/>
      <c r="M631" s="262" t="s">
        <v>19</v>
      </c>
      <c r="N631" s="263" t="s">
        <v>45</v>
      </c>
      <c r="O631" s="85"/>
      <c r="P631" s="212">
        <f>O631*H631</f>
        <v>0</v>
      </c>
      <c r="Q631" s="212">
        <v>0.0020999999999999999</v>
      </c>
      <c r="R631" s="212">
        <f>Q631*H631</f>
        <v>0.0083999999999999995</v>
      </c>
      <c r="S631" s="212">
        <v>0</v>
      </c>
      <c r="T631" s="213">
        <f>S631*H631</f>
        <v>0</v>
      </c>
      <c r="U631" s="39"/>
      <c r="V631" s="39"/>
      <c r="W631" s="39"/>
      <c r="X631" s="39"/>
      <c r="Y631" s="39"/>
      <c r="Z631" s="39"/>
      <c r="AA631" s="39"/>
      <c r="AB631" s="39"/>
      <c r="AC631" s="39"/>
      <c r="AD631" s="39"/>
      <c r="AE631" s="39"/>
      <c r="AR631" s="214" t="s">
        <v>346</v>
      </c>
      <c r="AT631" s="214" t="s">
        <v>207</v>
      </c>
      <c r="AU631" s="214" t="s">
        <v>138</v>
      </c>
      <c r="AY631" s="18" t="s">
        <v>131</v>
      </c>
      <c r="BE631" s="215">
        <f>IF(N631="základní",J631,0)</f>
        <v>0</v>
      </c>
      <c r="BF631" s="215">
        <f>IF(N631="snížená",J631,0)</f>
        <v>0</v>
      </c>
      <c r="BG631" s="215">
        <f>IF(N631="zákl. přenesená",J631,0)</f>
        <v>0</v>
      </c>
      <c r="BH631" s="215">
        <f>IF(N631="sníž. přenesená",J631,0)</f>
        <v>0</v>
      </c>
      <c r="BI631" s="215">
        <f>IF(N631="nulová",J631,0)</f>
        <v>0</v>
      </c>
      <c r="BJ631" s="18" t="s">
        <v>138</v>
      </c>
      <c r="BK631" s="215">
        <f>ROUND(I631*H631,2)</f>
        <v>0</v>
      </c>
      <c r="BL631" s="18" t="s">
        <v>312</v>
      </c>
      <c r="BM631" s="214" t="s">
        <v>959</v>
      </c>
    </row>
    <row r="632" s="2" customFormat="1" ht="16.5" customHeight="1">
      <c r="A632" s="39"/>
      <c r="B632" s="40"/>
      <c r="C632" s="253" t="s">
        <v>960</v>
      </c>
      <c r="D632" s="253" t="s">
        <v>207</v>
      </c>
      <c r="E632" s="254" t="s">
        <v>961</v>
      </c>
      <c r="F632" s="255" t="s">
        <v>962</v>
      </c>
      <c r="G632" s="256" t="s">
        <v>184</v>
      </c>
      <c r="H632" s="257">
        <v>97</v>
      </c>
      <c r="I632" s="258"/>
      <c r="J632" s="259">
        <f>ROUND(I632*H632,2)</f>
        <v>0</v>
      </c>
      <c r="K632" s="260"/>
      <c r="L632" s="261"/>
      <c r="M632" s="262" t="s">
        <v>19</v>
      </c>
      <c r="N632" s="263" t="s">
        <v>45</v>
      </c>
      <c r="O632" s="85"/>
      <c r="P632" s="212">
        <f>O632*H632</f>
        <v>0</v>
      </c>
      <c r="Q632" s="212">
        <v>0.0022000000000000001</v>
      </c>
      <c r="R632" s="212">
        <f>Q632*H632</f>
        <v>0.21340000000000001</v>
      </c>
      <c r="S632" s="212">
        <v>0</v>
      </c>
      <c r="T632" s="213">
        <f>S632*H632</f>
        <v>0</v>
      </c>
      <c r="U632" s="39"/>
      <c r="V632" s="39"/>
      <c r="W632" s="39"/>
      <c r="X632" s="39"/>
      <c r="Y632" s="39"/>
      <c r="Z632" s="39"/>
      <c r="AA632" s="39"/>
      <c r="AB632" s="39"/>
      <c r="AC632" s="39"/>
      <c r="AD632" s="39"/>
      <c r="AE632" s="39"/>
      <c r="AR632" s="214" t="s">
        <v>346</v>
      </c>
      <c r="AT632" s="214" t="s">
        <v>207</v>
      </c>
      <c r="AU632" s="214" t="s">
        <v>138</v>
      </c>
      <c r="AY632" s="18" t="s">
        <v>131</v>
      </c>
      <c r="BE632" s="215">
        <f>IF(N632="základní",J632,0)</f>
        <v>0</v>
      </c>
      <c r="BF632" s="215">
        <f>IF(N632="snížená",J632,0)</f>
        <v>0</v>
      </c>
      <c r="BG632" s="215">
        <f>IF(N632="zákl. přenesená",J632,0)</f>
        <v>0</v>
      </c>
      <c r="BH632" s="215">
        <f>IF(N632="sníž. přenesená",J632,0)</f>
        <v>0</v>
      </c>
      <c r="BI632" s="215">
        <f>IF(N632="nulová",J632,0)</f>
        <v>0</v>
      </c>
      <c r="BJ632" s="18" t="s">
        <v>138</v>
      </c>
      <c r="BK632" s="215">
        <f>ROUND(I632*H632,2)</f>
        <v>0</v>
      </c>
      <c r="BL632" s="18" t="s">
        <v>312</v>
      </c>
      <c r="BM632" s="214" t="s">
        <v>963</v>
      </c>
    </row>
    <row r="633" s="2" customFormat="1" ht="16.5" customHeight="1">
      <c r="A633" s="39"/>
      <c r="B633" s="40"/>
      <c r="C633" s="253" t="s">
        <v>964</v>
      </c>
      <c r="D633" s="253" t="s">
        <v>207</v>
      </c>
      <c r="E633" s="254" t="s">
        <v>965</v>
      </c>
      <c r="F633" s="255" t="s">
        <v>966</v>
      </c>
      <c r="G633" s="256" t="s">
        <v>184</v>
      </c>
      <c r="H633" s="257">
        <v>2</v>
      </c>
      <c r="I633" s="258"/>
      <c r="J633" s="259">
        <f>ROUND(I633*H633,2)</f>
        <v>0</v>
      </c>
      <c r="K633" s="260"/>
      <c r="L633" s="261"/>
      <c r="M633" s="262" t="s">
        <v>19</v>
      </c>
      <c r="N633" s="263" t="s">
        <v>45</v>
      </c>
      <c r="O633" s="85"/>
      <c r="P633" s="212">
        <f>O633*H633</f>
        <v>0</v>
      </c>
      <c r="Q633" s="212">
        <v>0.0038</v>
      </c>
      <c r="R633" s="212">
        <f>Q633*H633</f>
        <v>0.0076</v>
      </c>
      <c r="S633" s="212">
        <v>0</v>
      </c>
      <c r="T633" s="213">
        <f>S633*H633</f>
        <v>0</v>
      </c>
      <c r="U633" s="39"/>
      <c r="V633" s="39"/>
      <c r="W633" s="39"/>
      <c r="X633" s="39"/>
      <c r="Y633" s="39"/>
      <c r="Z633" s="39"/>
      <c r="AA633" s="39"/>
      <c r="AB633" s="39"/>
      <c r="AC633" s="39"/>
      <c r="AD633" s="39"/>
      <c r="AE633" s="39"/>
      <c r="AR633" s="214" t="s">
        <v>346</v>
      </c>
      <c r="AT633" s="214" t="s">
        <v>207</v>
      </c>
      <c r="AU633" s="214" t="s">
        <v>138</v>
      </c>
      <c r="AY633" s="18" t="s">
        <v>131</v>
      </c>
      <c r="BE633" s="215">
        <f>IF(N633="základní",J633,0)</f>
        <v>0</v>
      </c>
      <c r="BF633" s="215">
        <f>IF(N633="snížená",J633,0)</f>
        <v>0</v>
      </c>
      <c r="BG633" s="215">
        <f>IF(N633="zákl. přenesená",J633,0)</f>
        <v>0</v>
      </c>
      <c r="BH633" s="215">
        <f>IF(N633="sníž. přenesená",J633,0)</f>
        <v>0</v>
      </c>
      <c r="BI633" s="215">
        <f>IF(N633="nulová",J633,0)</f>
        <v>0</v>
      </c>
      <c r="BJ633" s="18" t="s">
        <v>138</v>
      </c>
      <c r="BK633" s="215">
        <f>ROUND(I633*H633,2)</f>
        <v>0</v>
      </c>
      <c r="BL633" s="18" t="s">
        <v>312</v>
      </c>
      <c r="BM633" s="214" t="s">
        <v>967</v>
      </c>
    </row>
    <row r="634" s="2" customFormat="1" ht="16.5" customHeight="1">
      <c r="A634" s="39"/>
      <c r="B634" s="40"/>
      <c r="C634" s="253" t="s">
        <v>968</v>
      </c>
      <c r="D634" s="253" t="s">
        <v>207</v>
      </c>
      <c r="E634" s="254" t="s">
        <v>969</v>
      </c>
      <c r="F634" s="255" t="s">
        <v>970</v>
      </c>
      <c r="G634" s="256" t="s">
        <v>184</v>
      </c>
      <c r="H634" s="257">
        <v>156</v>
      </c>
      <c r="I634" s="258"/>
      <c r="J634" s="259">
        <f>ROUND(I634*H634,2)</f>
        <v>0</v>
      </c>
      <c r="K634" s="260"/>
      <c r="L634" s="261"/>
      <c r="M634" s="262" t="s">
        <v>19</v>
      </c>
      <c r="N634" s="263" t="s">
        <v>45</v>
      </c>
      <c r="O634" s="85"/>
      <c r="P634" s="212">
        <f>O634*H634</f>
        <v>0</v>
      </c>
      <c r="Q634" s="212">
        <v>0.0032000000000000002</v>
      </c>
      <c r="R634" s="212">
        <f>Q634*H634</f>
        <v>0.49920000000000003</v>
      </c>
      <c r="S634" s="212">
        <v>0</v>
      </c>
      <c r="T634" s="213">
        <f>S634*H634</f>
        <v>0</v>
      </c>
      <c r="U634" s="39"/>
      <c r="V634" s="39"/>
      <c r="W634" s="39"/>
      <c r="X634" s="39"/>
      <c r="Y634" s="39"/>
      <c r="Z634" s="39"/>
      <c r="AA634" s="39"/>
      <c r="AB634" s="39"/>
      <c r="AC634" s="39"/>
      <c r="AD634" s="39"/>
      <c r="AE634" s="39"/>
      <c r="AR634" s="214" t="s">
        <v>346</v>
      </c>
      <c r="AT634" s="214" t="s">
        <v>207</v>
      </c>
      <c r="AU634" s="214" t="s">
        <v>138</v>
      </c>
      <c r="AY634" s="18" t="s">
        <v>131</v>
      </c>
      <c r="BE634" s="215">
        <f>IF(N634="základní",J634,0)</f>
        <v>0</v>
      </c>
      <c r="BF634" s="215">
        <f>IF(N634="snížená",J634,0)</f>
        <v>0</v>
      </c>
      <c r="BG634" s="215">
        <f>IF(N634="zákl. přenesená",J634,0)</f>
        <v>0</v>
      </c>
      <c r="BH634" s="215">
        <f>IF(N634="sníž. přenesená",J634,0)</f>
        <v>0</v>
      </c>
      <c r="BI634" s="215">
        <f>IF(N634="nulová",J634,0)</f>
        <v>0</v>
      </c>
      <c r="BJ634" s="18" t="s">
        <v>138</v>
      </c>
      <c r="BK634" s="215">
        <f>ROUND(I634*H634,2)</f>
        <v>0</v>
      </c>
      <c r="BL634" s="18" t="s">
        <v>312</v>
      </c>
      <c r="BM634" s="214" t="s">
        <v>971</v>
      </c>
    </row>
    <row r="635" s="2" customFormat="1" ht="16.5" customHeight="1">
      <c r="A635" s="39"/>
      <c r="B635" s="40"/>
      <c r="C635" s="253" t="s">
        <v>972</v>
      </c>
      <c r="D635" s="253" t="s">
        <v>207</v>
      </c>
      <c r="E635" s="254" t="s">
        <v>973</v>
      </c>
      <c r="F635" s="255" t="s">
        <v>974</v>
      </c>
      <c r="G635" s="256" t="s">
        <v>184</v>
      </c>
      <c r="H635" s="257">
        <v>162</v>
      </c>
      <c r="I635" s="258"/>
      <c r="J635" s="259">
        <f>ROUND(I635*H635,2)</f>
        <v>0</v>
      </c>
      <c r="K635" s="260"/>
      <c r="L635" s="261"/>
      <c r="M635" s="262" t="s">
        <v>19</v>
      </c>
      <c r="N635" s="263" t="s">
        <v>45</v>
      </c>
      <c r="O635" s="85"/>
      <c r="P635" s="212">
        <f>O635*H635</f>
        <v>0</v>
      </c>
      <c r="Q635" s="212">
        <v>1.0000000000000001E-05</v>
      </c>
      <c r="R635" s="212">
        <f>Q635*H635</f>
        <v>0.0016200000000000001</v>
      </c>
      <c r="S635" s="212">
        <v>0</v>
      </c>
      <c r="T635" s="213">
        <f>S635*H635</f>
        <v>0</v>
      </c>
      <c r="U635" s="39"/>
      <c r="V635" s="39"/>
      <c r="W635" s="39"/>
      <c r="X635" s="39"/>
      <c r="Y635" s="39"/>
      <c r="Z635" s="39"/>
      <c r="AA635" s="39"/>
      <c r="AB635" s="39"/>
      <c r="AC635" s="39"/>
      <c r="AD635" s="39"/>
      <c r="AE635" s="39"/>
      <c r="AR635" s="214" t="s">
        <v>346</v>
      </c>
      <c r="AT635" s="214" t="s">
        <v>207</v>
      </c>
      <c r="AU635" s="214" t="s">
        <v>138</v>
      </c>
      <c r="AY635" s="18" t="s">
        <v>131</v>
      </c>
      <c r="BE635" s="215">
        <f>IF(N635="základní",J635,0)</f>
        <v>0</v>
      </c>
      <c r="BF635" s="215">
        <f>IF(N635="snížená",J635,0)</f>
        <v>0</v>
      </c>
      <c r="BG635" s="215">
        <f>IF(N635="zákl. přenesená",J635,0)</f>
        <v>0</v>
      </c>
      <c r="BH635" s="215">
        <f>IF(N635="sníž. přenesená",J635,0)</f>
        <v>0</v>
      </c>
      <c r="BI635" s="215">
        <f>IF(N635="nulová",J635,0)</f>
        <v>0</v>
      </c>
      <c r="BJ635" s="18" t="s">
        <v>138</v>
      </c>
      <c r="BK635" s="215">
        <f>ROUND(I635*H635,2)</f>
        <v>0</v>
      </c>
      <c r="BL635" s="18" t="s">
        <v>312</v>
      </c>
      <c r="BM635" s="214" t="s">
        <v>975</v>
      </c>
    </row>
    <row r="636" s="2" customFormat="1" ht="16.5" customHeight="1">
      <c r="A636" s="39"/>
      <c r="B636" s="40"/>
      <c r="C636" s="202" t="s">
        <v>976</v>
      </c>
      <c r="D636" s="202" t="s">
        <v>133</v>
      </c>
      <c r="E636" s="203" t="s">
        <v>977</v>
      </c>
      <c r="F636" s="204" t="s">
        <v>978</v>
      </c>
      <c r="G636" s="205" t="s">
        <v>241</v>
      </c>
      <c r="H636" s="206">
        <v>45.149999999999999</v>
      </c>
      <c r="I636" s="207"/>
      <c r="J636" s="208">
        <f>ROUND(I636*H636,2)</f>
        <v>0</v>
      </c>
      <c r="K636" s="209"/>
      <c r="L636" s="45"/>
      <c r="M636" s="210" t="s">
        <v>19</v>
      </c>
      <c r="N636" s="211" t="s">
        <v>45</v>
      </c>
      <c r="O636" s="85"/>
      <c r="P636" s="212">
        <f>O636*H636</f>
        <v>0</v>
      </c>
      <c r="Q636" s="212">
        <v>1.0000000000000001E-05</v>
      </c>
      <c r="R636" s="212">
        <f>Q636*H636</f>
        <v>0.00045150000000000002</v>
      </c>
      <c r="S636" s="212">
        <v>0</v>
      </c>
      <c r="T636" s="213">
        <f>S636*H636</f>
        <v>0</v>
      </c>
      <c r="U636" s="39"/>
      <c r="V636" s="39"/>
      <c r="W636" s="39"/>
      <c r="X636" s="39"/>
      <c r="Y636" s="39"/>
      <c r="Z636" s="39"/>
      <c r="AA636" s="39"/>
      <c r="AB636" s="39"/>
      <c r="AC636" s="39"/>
      <c r="AD636" s="39"/>
      <c r="AE636" s="39"/>
      <c r="AR636" s="214" t="s">
        <v>312</v>
      </c>
      <c r="AT636" s="214" t="s">
        <v>133</v>
      </c>
      <c r="AU636" s="214" t="s">
        <v>138</v>
      </c>
      <c r="AY636" s="18" t="s">
        <v>131</v>
      </c>
      <c r="BE636" s="215">
        <f>IF(N636="základní",J636,0)</f>
        <v>0</v>
      </c>
      <c r="BF636" s="215">
        <f>IF(N636="snížená",J636,0)</f>
        <v>0</v>
      </c>
      <c r="BG636" s="215">
        <f>IF(N636="zákl. přenesená",J636,0)</f>
        <v>0</v>
      </c>
      <c r="BH636" s="215">
        <f>IF(N636="sníž. přenesená",J636,0)</f>
        <v>0</v>
      </c>
      <c r="BI636" s="215">
        <f>IF(N636="nulová",J636,0)</f>
        <v>0</v>
      </c>
      <c r="BJ636" s="18" t="s">
        <v>138</v>
      </c>
      <c r="BK636" s="215">
        <f>ROUND(I636*H636,2)</f>
        <v>0</v>
      </c>
      <c r="BL636" s="18" t="s">
        <v>312</v>
      </c>
      <c r="BM636" s="214" t="s">
        <v>979</v>
      </c>
    </row>
    <row r="637" s="2" customFormat="1">
      <c r="A637" s="39"/>
      <c r="B637" s="40"/>
      <c r="C637" s="41"/>
      <c r="D637" s="216" t="s">
        <v>140</v>
      </c>
      <c r="E637" s="41"/>
      <c r="F637" s="217" t="s">
        <v>943</v>
      </c>
      <c r="G637" s="41"/>
      <c r="H637" s="41"/>
      <c r="I637" s="218"/>
      <c r="J637" s="41"/>
      <c r="K637" s="41"/>
      <c r="L637" s="45"/>
      <c r="M637" s="219"/>
      <c r="N637" s="220"/>
      <c r="O637" s="85"/>
      <c r="P637" s="85"/>
      <c r="Q637" s="85"/>
      <c r="R637" s="85"/>
      <c r="S637" s="85"/>
      <c r="T637" s="86"/>
      <c r="U637" s="39"/>
      <c r="V637" s="39"/>
      <c r="W637" s="39"/>
      <c r="X637" s="39"/>
      <c r="Y637" s="39"/>
      <c r="Z637" s="39"/>
      <c r="AA637" s="39"/>
      <c r="AB637" s="39"/>
      <c r="AC637" s="39"/>
      <c r="AD637" s="39"/>
      <c r="AE637" s="39"/>
      <c r="AT637" s="18" t="s">
        <v>140</v>
      </c>
      <c r="AU637" s="18" t="s">
        <v>138</v>
      </c>
    </row>
    <row r="638" s="14" customFormat="1">
      <c r="A638" s="14"/>
      <c r="B638" s="231"/>
      <c r="C638" s="232"/>
      <c r="D638" s="216" t="s">
        <v>142</v>
      </c>
      <c r="E638" s="233" t="s">
        <v>19</v>
      </c>
      <c r="F638" s="234" t="s">
        <v>980</v>
      </c>
      <c r="G638" s="232"/>
      <c r="H638" s="235">
        <v>45.149999999999999</v>
      </c>
      <c r="I638" s="236"/>
      <c r="J638" s="232"/>
      <c r="K638" s="232"/>
      <c r="L638" s="237"/>
      <c r="M638" s="238"/>
      <c r="N638" s="239"/>
      <c r="O638" s="239"/>
      <c r="P638" s="239"/>
      <c r="Q638" s="239"/>
      <c r="R638" s="239"/>
      <c r="S638" s="239"/>
      <c r="T638" s="240"/>
      <c r="U638" s="14"/>
      <c r="V638" s="14"/>
      <c r="W638" s="14"/>
      <c r="X638" s="14"/>
      <c r="Y638" s="14"/>
      <c r="Z638" s="14"/>
      <c r="AA638" s="14"/>
      <c r="AB638" s="14"/>
      <c r="AC638" s="14"/>
      <c r="AD638" s="14"/>
      <c r="AE638" s="14"/>
      <c r="AT638" s="241" t="s">
        <v>142</v>
      </c>
      <c r="AU638" s="241" t="s">
        <v>138</v>
      </c>
      <c r="AV638" s="14" t="s">
        <v>138</v>
      </c>
      <c r="AW638" s="14" t="s">
        <v>35</v>
      </c>
      <c r="AX638" s="14" t="s">
        <v>81</v>
      </c>
      <c r="AY638" s="241" t="s">
        <v>131</v>
      </c>
    </row>
    <row r="639" s="2" customFormat="1" ht="16.5" customHeight="1">
      <c r="A639" s="39"/>
      <c r="B639" s="40"/>
      <c r="C639" s="253" t="s">
        <v>981</v>
      </c>
      <c r="D639" s="253" t="s">
        <v>207</v>
      </c>
      <c r="E639" s="254" t="s">
        <v>982</v>
      </c>
      <c r="F639" s="255" t="s">
        <v>983</v>
      </c>
      <c r="G639" s="256" t="s">
        <v>241</v>
      </c>
      <c r="H639" s="257">
        <v>49.664999999999999</v>
      </c>
      <c r="I639" s="258"/>
      <c r="J639" s="259">
        <f>ROUND(I639*H639,2)</f>
        <v>0</v>
      </c>
      <c r="K639" s="260"/>
      <c r="L639" s="261"/>
      <c r="M639" s="262" t="s">
        <v>19</v>
      </c>
      <c r="N639" s="263" t="s">
        <v>45</v>
      </c>
      <c r="O639" s="85"/>
      <c r="P639" s="212">
        <f>O639*H639</f>
        <v>0</v>
      </c>
      <c r="Q639" s="212">
        <v>0.00010000000000000001</v>
      </c>
      <c r="R639" s="212">
        <f>Q639*H639</f>
        <v>0.0049665000000000004</v>
      </c>
      <c r="S639" s="212">
        <v>0</v>
      </c>
      <c r="T639" s="213">
        <f>S639*H639</f>
        <v>0</v>
      </c>
      <c r="U639" s="39"/>
      <c r="V639" s="39"/>
      <c r="W639" s="39"/>
      <c r="X639" s="39"/>
      <c r="Y639" s="39"/>
      <c r="Z639" s="39"/>
      <c r="AA639" s="39"/>
      <c r="AB639" s="39"/>
      <c r="AC639" s="39"/>
      <c r="AD639" s="39"/>
      <c r="AE639" s="39"/>
      <c r="AR639" s="214" t="s">
        <v>346</v>
      </c>
      <c r="AT639" s="214" t="s">
        <v>207</v>
      </c>
      <c r="AU639" s="214" t="s">
        <v>138</v>
      </c>
      <c r="AY639" s="18" t="s">
        <v>131</v>
      </c>
      <c r="BE639" s="215">
        <f>IF(N639="základní",J639,0)</f>
        <v>0</v>
      </c>
      <c r="BF639" s="215">
        <f>IF(N639="snížená",J639,0)</f>
        <v>0</v>
      </c>
      <c r="BG639" s="215">
        <f>IF(N639="zákl. přenesená",J639,0)</f>
        <v>0</v>
      </c>
      <c r="BH639" s="215">
        <f>IF(N639="sníž. přenesená",J639,0)</f>
        <v>0</v>
      </c>
      <c r="BI639" s="215">
        <f>IF(N639="nulová",J639,0)</f>
        <v>0</v>
      </c>
      <c r="BJ639" s="18" t="s">
        <v>138</v>
      </c>
      <c r="BK639" s="215">
        <f>ROUND(I639*H639,2)</f>
        <v>0</v>
      </c>
      <c r="BL639" s="18" t="s">
        <v>312</v>
      </c>
      <c r="BM639" s="214" t="s">
        <v>984</v>
      </c>
    </row>
    <row r="640" s="14" customFormat="1">
      <c r="A640" s="14"/>
      <c r="B640" s="231"/>
      <c r="C640" s="232"/>
      <c r="D640" s="216" t="s">
        <v>142</v>
      </c>
      <c r="E640" s="232"/>
      <c r="F640" s="234" t="s">
        <v>985</v>
      </c>
      <c r="G640" s="232"/>
      <c r="H640" s="235">
        <v>49.664999999999999</v>
      </c>
      <c r="I640" s="236"/>
      <c r="J640" s="232"/>
      <c r="K640" s="232"/>
      <c r="L640" s="237"/>
      <c r="M640" s="238"/>
      <c r="N640" s="239"/>
      <c r="O640" s="239"/>
      <c r="P640" s="239"/>
      <c r="Q640" s="239"/>
      <c r="R640" s="239"/>
      <c r="S640" s="239"/>
      <c r="T640" s="240"/>
      <c r="U640" s="14"/>
      <c r="V640" s="14"/>
      <c r="W640" s="14"/>
      <c r="X640" s="14"/>
      <c r="Y640" s="14"/>
      <c r="Z640" s="14"/>
      <c r="AA640" s="14"/>
      <c r="AB640" s="14"/>
      <c r="AC640" s="14"/>
      <c r="AD640" s="14"/>
      <c r="AE640" s="14"/>
      <c r="AT640" s="241" t="s">
        <v>142</v>
      </c>
      <c r="AU640" s="241" t="s">
        <v>138</v>
      </c>
      <c r="AV640" s="14" t="s">
        <v>138</v>
      </c>
      <c r="AW640" s="14" t="s">
        <v>4</v>
      </c>
      <c r="AX640" s="14" t="s">
        <v>81</v>
      </c>
      <c r="AY640" s="241" t="s">
        <v>131</v>
      </c>
    </row>
    <row r="641" s="2" customFormat="1" ht="16.5" customHeight="1">
      <c r="A641" s="39"/>
      <c r="B641" s="40"/>
      <c r="C641" s="202" t="s">
        <v>986</v>
      </c>
      <c r="D641" s="202" t="s">
        <v>133</v>
      </c>
      <c r="E641" s="203" t="s">
        <v>987</v>
      </c>
      <c r="F641" s="204" t="s">
        <v>988</v>
      </c>
      <c r="G641" s="205" t="s">
        <v>241</v>
      </c>
      <c r="H641" s="206">
        <v>27</v>
      </c>
      <c r="I641" s="207"/>
      <c r="J641" s="208">
        <f>ROUND(I641*H641,2)</f>
        <v>0</v>
      </c>
      <c r="K641" s="209"/>
      <c r="L641" s="45"/>
      <c r="M641" s="210" t="s">
        <v>19</v>
      </c>
      <c r="N641" s="211" t="s">
        <v>45</v>
      </c>
      <c r="O641" s="85"/>
      <c r="P641" s="212">
        <f>O641*H641</f>
        <v>0</v>
      </c>
      <c r="Q641" s="212">
        <v>0.00125</v>
      </c>
      <c r="R641" s="212">
        <f>Q641*H641</f>
        <v>0.033750000000000002</v>
      </c>
      <c r="S641" s="212">
        <v>0</v>
      </c>
      <c r="T641" s="213">
        <f>S641*H641</f>
        <v>0</v>
      </c>
      <c r="U641" s="39"/>
      <c r="V641" s="39"/>
      <c r="W641" s="39"/>
      <c r="X641" s="39"/>
      <c r="Y641" s="39"/>
      <c r="Z641" s="39"/>
      <c r="AA641" s="39"/>
      <c r="AB641" s="39"/>
      <c r="AC641" s="39"/>
      <c r="AD641" s="39"/>
      <c r="AE641" s="39"/>
      <c r="AR641" s="214" t="s">
        <v>312</v>
      </c>
      <c r="AT641" s="214" t="s">
        <v>133</v>
      </c>
      <c r="AU641" s="214" t="s">
        <v>138</v>
      </c>
      <c r="AY641" s="18" t="s">
        <v>131</v>
      </c>
      <c r="BE641" s="215">
        <f>IF(N641="základní",J641,0)</f>
        <v>0</v>
      </c>
      <c r="BF641" s="215">
        <f>IF(N641="snížená",J641,0)</f>
        <v>0</v>
      </c>
      <c r="BG641" s="215">
        <f>IF(N641="zákl. přenesená",J641,0)</f>
        <v>0</v>
      </c>
      <c r="BH641" s="215">
        <f>IF(N641="sníž. přenesená",J641,0)</f>
        <v>0</v>
      </c>
      <c r="BI641" s="215">
        <f>IF(N641="nulová",J641,0)</f>
        <v>0</v>
      </c>
      <c r="BJ641" s="18" t="s">
        <v>138</v>
      </c>
      <c r="BK641" s="215">
        <f>ROUND(I641*H641,2)</f>
        <v>0</v>
      </c>
      <c r="BL641" s="18" t="s">
        <v>312</v>
      </c>
      <c r="BM641" s="214" t="s">
        <v>989</v>
      </c>
    </row>
    <row r="642" s="2" customFormat="1">
      <c r="A642" s="39"/>
      <c r="B642" s="40"/>
      <c r="C642" s="41"/>
      <c r="D642" s="216" t="s">
        <v>140</v>
      </c>
      <c r="E642" s="41"/>
      <c r="F642" s="217" t="s">
        <v>943</v>
      </c>
      <c r="G642" s="41"/>
      <c r="H642" s="41"/>
      <c r="I642" s="218"/>
      <c r="J642" s="41"/>
      <c r="K642" s="41"/>
      <c r="L642" s="45"/>
      <c r="M642" s="219"/>
      <c r="N642" s="220"/>
      <c r="O642" s="85"/>
      <c r="P642" s="85"/>
      <c r="Q642" s="85"/>
      <c r="R642" s="85"/>
      <c r="S642" s="85"/>
      <c r="T642" s="86"/>
      <c r="U642" s="39"/>
      <c r="V642" s="39"/>
      <c r="W642" s="39"/>
      <c r="X642" s="39"/>
      <c r="Y642" s="39"/>
      <c r="Z642" s="39"/>
      <c r="AA642" s="39"/>
      <c r="AB642" s="39"/>
      <c r="AC642" s="39"/>
      <c r="AD642" s="39"/>
      <c r="AE642" s="39"/>
      <c r="AT642" s="18" t="s">
        <v>140</v>
      </c>
      <c r="AU642" s="18" t="s">
        <v>138</v>
      </c>
    </row>
    <row r="643" s="2" customFormat="1" ht="16.5" customHeight="1">
      <c r="A643" s="39"/>
      <c r="B643" s="40"/>
      <c r="C643" s="253" t="s">
        <v>990</v>
      </c>
      <c r="D643" s="253" t="s">
        <v>207</v>
      </c>
      <c r="E643" s="254" t="s">
        <v>991</v>
      </c>
      <c r="F643" s="255" t="s">
        <v>992</v>
      </c>
      <c r="G643" s="256" t="s">
        <v>241</v>
      </c>
      <c r="H643" s="257">
        <v>56.979999999999997</v>
      </c>
      <c r="I643" s="258"/>
      <c r="J643" s="259">
        <f>ROUND(I643*H643,2)</f>
        <v>0</v>
      </c>
      <c r="K643" s="260"/>
      <c r="L643" s="261"/>
      <c r="M643" s="262" t="s">
        <v>19</v>
      </c>
      <c r="N643" s="263" t="s">
        <v>45</v>
      </c>
      <c r="O643" s="85"/>
      <c r="P643" s="212">
        <f>O643*H643</f>
        <v>0</v>
      </c>
      <c r="Q643" s="212">
        <v>0.0014</v>
      </c>
      <c r="R643" s="212">
        <f>Q643*H643</f>
        <v>0.079771999999999996</v>
      </c>
      <c r="S643" s="212">
        <v>0</v>
      </c>
      <c r="T643" s="213">
        <f>S643*H643</f>
        <v>0</v>
      </c>
      <c r="U643" s="39"/>
      <c r="V643" s="39"/>
      <c r="W643" s="39"/>
      <c r="X643" s="39"/>
      <c r="Y643" s="39"/>
      <c r="Z643" s="39"/>
      <c r="AA643" s="39"/>
      <c r="AB643" s="39"/>
      <c r="AC643" s="39"/>
      <c r="AD643" s="39"/>
      <c r="AE643" s="39"/>
      <c r="AR643" s="214" t="s">
        <v>346</v>
      </c>
      <c r="AT643" s="214" t="s">
        <v>207</v>
      </c>
      <c r="AU643" s="214" t="s">
        <v>138</v>
      </c>
      <c r="AY643" s="18" t="s">
        <v>131</v>
      </c>
      <c r="BE643" s="215">
        <f>IF(N643="základní",J643,0)</f>
        <v>0</v>
      </c>
      <c r="BF643" s="215">
        <f>IF(N643="snížená",J643,0)</f>
        <v>0</v>
      </c>
      <c r="BG643" s="215">
        <f>IF(N643="zákl. přenesená",J643,0)</f>
        <v>0</v>
      </c>
      <c r="BH643" s="215">
        <f>IF(N643="sníž. přenesená",J643,0)</f>
        <v>0</v>
      </c>
      <c r="BI643" s="215">
        <f>IF(N643="nulová",J643,0)</f>
        <v>0</v>
      </c>
      <c r="BJ643" s="18" t="s">
        <v>138</v>
      </c>
      <c r="BK643" s="215">
        <f>ROUND(I643*H643,2)</f>
        <v>0</v>
      </c>
      <c r="BL643" s="18" t="s">
        <v>312</v>
      </c>
      <c r="BM643" s="214" t="s">
        <v>993</v>
      </c>
    </row>
    <row r="644" s="14" customFormat="1">
      <c r="A644" s="14"/>
      <c r="B644" s="231"/>
      <c r="C644" s="232"/>
      <c r="D644" s="216" t="s">
        <v>142</v>
      </c>
      <c r="E644" s="233" t="s">
        <v>19</v>
      </c>
      <c r="F644" s="234" t="s">
        <v>994</v>
      </c>
      <c r="G644" s="232"/>
      <c r="H644" s="235">
        <v>51.799999999999997</v>
      </c>
      <c r="I644" s="236"/>
      <c r="J644" s="232"/>
      <c r="K644" s="232"/>
      <c r="L644" s="237"/>
      <c r="M644" s="238"/>
      <c r="N644" s="239"/>
      <c r="O644" s="239"/>
      <c r="P644" s="239"/>
      <c r="Q644" s="239"/>
      <c r="R644" s="239"/>
      <c r="S644" s="239"/>
      <c r="T644" s="240"/>
      <c r="U644" s="14"/>
      <c r="V644" s="14"/>
      <c r="W644" s="14"/>
      <c r="X644" s="14"/>
      <c r="Y644" s="14"/>
      <c r="Z644" s="14"/>
      <c r="AA644" s="14"/>
      <c r="AB644" s="14"/>
      <c r="AC644" s="14"/>
      <c r="AD644" s="14"/>
      <c r="AE644" s="14"/>
      <c r="AT644" s="241" t="s">
        <v>142</v>
      </c>
      <c r="AU644" s="241" t="s">
        <v>138</v>
      </c>
      <c r="AV644" s="14" t="s">
        <v>138</v>
      </c>
      <c r="AW644" s="14" t="s">
        <v>35</v>
      </c>
      <c r="AX644" s="14" t="s">
        <v>81</v>
      </c>
      <c r="AY644" s="241" t="s">
        <v>131</v>
      </c>
    </row>
    <row r="645" s="14" customFormat="1">
      <c r="A645" s="14"/>
      <c r="B645" s="231"/>
      <c r="C645" s="232"/>
      <c r="D645" s="216" t="s">
        <v>142</v>
      </c>
      <c r="E645" s="232"/>
      <c r="F645" s="234" t="s">
        <v>995</v>
      </c>
      <c r="G645" s="232"/>
      <c r="H645" s="235">
        <v>56.979999999999997</v>
      </c>
      <c r="I645" s="236"/>
      <c r="J645" s="232"/>
      <c r="K645" s="232"/>
      <c r="L645" s="237"/>
      <c r="M645" s="238"/>
      <c r="N645" s="239"/>
      <c r="O645" s="239"/>
      <c r="P645" s="239"/>
      <c r="Q645" s="239"/>
      <c r="R645" s="239"/>
      <c r="S645" s="239"/>
      <c r="T645" s="240"/>
      <c r="U645" s="14"/>
      <c r="V645" s="14"/>
      <c r="W645" s="14"/>
      <c r="X645" s="14"/>
      <c r="Y645" s="14"/>
      <c r="Z645" s="14"/>
      <c r="AA645" s="14"/>
      <c r="AB645" s="14"/>
      <c r="AC645" s="14"/>
      <c r="AD645" s="14"/>
      <c r="AE645" s="14"/>
      <c r="AT645" s="241" t="s">
        <v>142</v>
      </c>
      <c r="AU645" s="241" t="s">
        <v>138</v>
      </c>
      <c r="AV645" s="14" t="s">
        <v>138</v>
      </c>
      <c r="AW645" s="14" t="s">
        <v>4</v>
      </c>
      <c r="AX645" s="14" t="s">
        <v>81</v>
      </c>
      <c r="AY645" s="241" t="s">
        <v>131</v>
      </c>
    </row>
    <row r="646" s="2" customFormat="1" ht="21.75" customHeight="1">
      <c r="A646" s="39"/>
      <c r="B646" s="40"/>
      <c r="C646" s="202" t="s">
        <v>996</v>
      </c>
      <c r="D646" s="202" t="s">
        <v>133</v>
      </c>
      <c r="E646" s="203" t="s">
        <v>997</v>
      </c>
      <c r="F646" s="204" t="s">
        <v>998</v>
      </c>
      <c r="G646" s="205" t="s">
        <v>136</v>
      </c>
      <c r="H646" s="206">
        <v>401.80000000000001</v>
      </c>
      <c r="I646" s="207"/>
      <c r="J646" s="208">
        <f>ROUND(I646*H646,2)</f>
        <v>0</v>
      </c>
      <c r="K646" s="209"/>
      <c r="L646" s="45"/>
      <c r="M646" s="210" t="s">
        <v>19</v>
      </c>
      <c r="N646" s="211" t="s">
        <v>45</v>
      </c>
      <c r="O646" s="85"/>
      <c r="P646" s="212">
        <f>O646*H646</f>
        <v>0</v>
      </c>
      <c r="Q646" s="212">
        <v>4.0000000000000003E-05</v>
      </c>
      <c r="R646" s="212">
        <f>Q646*H646</f>
        <v>0.016072000000000003</v>
      </c>
      <c r="S646" s="212">
        <v>0</v>
      </c>
      <c r="T646" s="213">
        <f>S646*H646</f>
        <v>0</v>
      </c>
      <c r="U646" s="39"/>
      <c r="V646" s="39"/>
      <c r="W646" s="39"/>
      <c r="X646" s="39"/>
      <c r="Y646" s="39"/>
      <c r="Z646" s="39"/>
      <c r="AA646" s="39"/>
      <c r="AB646" s="39"/>
      <c r="AC646" s="39"/>
      <c r="AD646" s="39"/>
      <c r="AE646" s="39"/>
      <c r="AR646" s="214" t="s">
        <v>312</v>
      </c>
      <c r="AT646" s="214" t="s">
        <v>133</v>
      </c>
      <c r="AU646" s="214" t="s">
        <v>138</v>
      </c>
      <c r="AY646" s="18" t="s">
        <v>131</v>
      </c>
      <c r="BE646" s="215">
        <f>IF(N646="základní",J646,0)</f>
        <v>0</v>
      </c>
      <c r="BF646" s="215">
        <f>IF(N646="snížená",J646,0)</f>
        <v>0</v>
      </c>
      <c r="BG646" s="215">
        <f>IF(N646="zákl. přenesená",J646,0)</f>
        <v>0</v>
      </c>
      <c r="BH646" s="215">
        <f>IF(N646="sníž. přenesená",J646,0)</f>
        <v>0</v>
      </c>
      <c r="BI646" s="215">
        <f>IF(N646="nulová",J646,0)</f>
        <v>0</v>
      </c>
      <c r="BJ646" s="18" t="s">
        <v>138</v>
      </c>
      <c r="BK646" s="215">
        <f>ROUND(I646*H646,2)</f>
        <v>0</v>
      </c>
      <c r="BL646" s="18" t="s">
        <v>312</v>
      </c>
      <c r="BM646" s="214" t="s">
        <v>999</v>
      </c>
    </row>
    <row r="647" s="2" customFormat="1">
      <c r="A647" s="39"/>
      <c r="B647" s="40"/>
      <c r="C647" s="41"/>
      <c r="D647" s="216" t="s">
        <v>140</v>
      </c>
      <c r="E647" s="41"/>
      <c r="F647" s="217" t="s">
        <v>943</v>
      </c>
      <c r="G647" s="41"/>
      <c r="H647" s="41"/>
      <c r="I647" s="218"/>
      <c r="J647" s="41"/>
      <c r="K647" s="41"/>
      <c r="L647" s="45"/>
      <c r="M647" s="219"/>
      <c r="N647" s="220"/>
      <c r="O647" s="85"/>
      <c r="P647" s="85"/>
      <c r="Q647" s="85"/>
      <c r="R647" s="85"/>
      <c r="S647" s="85"/>
      <c r="T647" s="86"/>
      <c r="U647" s="39"/>
      <c r="V647" s="39"/>
      <c r="W647" s="39"/>
      <c r="X647" s="39"/>
      <c r="Y647" s="39"/>
      <c r="Z647" s="39"/>
      <c r="AA647" s="39"/>
      <c r="AB647" s="39"/>
      <c r="AC647" s="39"/>
      <c r="AD647" s="39"/>
      <c r="AE647" s="39"/>
      <c r="AT647" s="18" t="s">
        <v>140</v>
      </c>
      <c r="AU647" s="18" t="s">
        <v>138</v>
      </c>
    </row>
    <row r="648" s="2" customFormat="1" ht="16.5" customHeight="1">
      <c r="A648" s="39"/>
      <c r="B648" s="40"/>
      <c r="C648" s="202" t="s">
        <v>1000</v>
      </c>
      <c r="D648" s="202" t="s">
        <v>133</v>
      </c>
      <c r="E648" s="203" t="s">
        <v>1001</v>
      </c>
      <c r="F648" s="204" t="s">
        <v>1002</v>
      </c>
      <c r="G648" s="205" t="s">
        <v>136</v>
      </c>
      <c r="H648" s="206">
        <v>401.80000000000001</v>
      </c>
      <c r="I648" s="207"/>
      <c r="J648" s="208">
        <f>ROUND(I648*H648,2)</f>
        <v>0</v>
      </c>
      <c r="K648" s="209"/>
      <c r="L648" s="45"/>
      <c r="M648" s="210" t="s">
        <v>19</v>
      </c>
      <c r="N648" s="211" t="s">
        <v>45</v>
      </c>
      <c r="O648" s="85"/>
      <c r="P648" s="212">
        <f>O648*H648</f>
        <v>0</v>
      </c>
      <c r="Q648" s="212">
        <v>0</v>
      </c>
      <c r="R648" s="212">
        <f>Q648*H648</f>
        <v>0</v>
      </c>
      <c r="S648" s="212">
        <v>0.044499999999999998</v>
      </c>
      <c r="T648" s="213">
        <f>S648*H648</f>
        <v>17.880099999999999</v>
      </c>
      <c r="U648" s="39"/>
      <c r="V648" s="39"/>
      <c r="W648" s="39"/>
      <c r="X648" s="39"/>
      <c r="Y648" s="39"/>
      <c r="Z648" s="39"/>
      <c r="AA648" s="39"/>
      <c r="AB648" s="39"/>
      <c r="AC648" s="39"/>
      <c r="AD648" s="39"/>
      <c r="AE648" s="39"/>
      <c r="AR648" s="214" t="s">
        <v>312</v>
      </c>
      <c r="AT648" s="214" t="s">
        <v>133</v>
      </c>
      <c r="AU648" s="214" t="s">
        <v>138</v>
      </c>
      <c r="AY648" s="18" t="s">
        <v>131</v>
      </c>
      <c r="BE648" s="215">
        <f>IF(N648="základní",J648,0)</f>
        <v>0</v>
      </c>
      <c r="BF648" s="215">
        <f>IF(N648="snížená",J648,0)</f>
        <v>0</v>
      </c>
      <c r="BG648" s="215">
        <f>IF(N648="zákl. přenesená",J648,0)</f>
        <v>0</v>
      </c>
      <c r="BH648" s="215">
        <f>IF(N648="sníž. přenesená",J648,0)</f>
        <v>0</v>
      </c>
      <c r="BI648" s="215">
        <f>IF(N648="nulová",J648,0)</f>
        <v>0</v>
      </c>
      <c r="BJ648" s="18" t="s">
        <v>138</v>
      </c>
      <c r="BK648" s="215">
        <f>ROUND(I648*H648,2)</f>
        <v>0</v>
      </c>
      <c r="BL648" s="18" t="s">
        <v>312</v>
      </c>
      <c r="BM648" s="214" t="s">
        <v>1003</v>
      </c>
    </row>
    <row r="649" s="14" customFormat="1">
      <c r="A649" s="14"/>
      <c r="B649" s="231"/>
      <c r="C649" s="232"/>
      <c r="D649" s="216" t="s">
        <v>142</v>
      </c>
      <c r="E649" s="233" t="s">
        <v>19</v>
      </c>
      <c r="F649" s="234" t="s">
        <v>758</v>
      </c>
      <c r="G649" s="232"/>
      <c r="H649" s="235">
        <v>102.90000000000001</v>
      </c>
      <c r="I649" s="236"/>
      <c r="J649" s="232"/>
      <c r="K649" s="232"/>
      <c r="L649" s="237"/>
      <c r="M649" s="238"/>
      <c r="N649" s="239"/>
      <c r="O649" s="239"/>
      <c r="P649" s="239"/>
      <c r="Q649" s="239"/>
      <c r="R649" s="239"/>
      <c r="S649" s="239"/>
      <c r="T649" s="240"/>
      <c r="U649" s="14"/>
      <c r="V649" s="14"/>
      <c r="W649" s="14"/>
      <c r="X649" s="14"/>
      <c r="Y649" s="14"/>
      <c r="Z649" s="14"/>
      <c r="AA649" s="14"/>
      <c r="AB649" s="14"/>
      <c r="AC649" s="14"/>
      <c r="AD649" s="14"/>
      <c r="AE649" s="14"/>
      <c r="AT649" s="241" t="s">
        <v>142</v>
      </c>
      <c r="AU649" s="241" t="s">
        <v>138</v>
      </c>
      <c r="AV649" s="14" t="s">
        <v>138</v>
      </c>
      <c r="AW649" s="14" t="s">
        <v>35</v>
      </c>
      <c r="AX649" s="14" t="s">
        <v>73</v>
      </c>
      <c r="AY649" s="241" t="s">
        <v>131</v>
      </c>
    </row>
    <row r="650" s="14" customFormat="1">
      <c r="A650" s="14"/>
      <c r="B650" s="231"/>
      <c r="C650" s="232"/>
      <c r="D650" s="216" t="s">
        <v>142</v>
      </c>
      <c r="E650" s="233" t="s">
        <v>19</v>
      </c>
      <c r="F650" s="234" t="s">
        <v>759</v>
      </c>
      <c r="G650" s="232"/>
      <c r="H650" s="235">
        <v>34.299999999999997</v>
      </c>
      <c r="I650" s="236"/>
      <c r="J650" s="232"/>
      <c r="K650" s="232"/>
      <c r="L650" s="237"/>
      <c r="M650" s="238"/>
      <c r="N650" s="239"/>
      <c r="O650" s="239"/>
      <c r="P650" s="239"/>
      <c r="Q650" s="239"/>
      <c r="R650" s="239"/>
      <c r="S650" s="239"/>
      <c r="T650" s="240"/>
      <c r="U650" s="14"/>
      <c r="V650" s="14"/>
      <c r="W650" s="14"/>
      <c r="X650" s="14"/>
      <c r="Y650" s="14"/>
      <c r="Z650" s="14"/>
      <c r="AA650" s="14"/>
      <c r="AB650" s="14"/>
      <c r="AC650" s="14"/>
      <c r="AD650" s="14"/>
      <c r="AE650" s="14"/>
      <c r="AT650" s="241" t="s">
        <v>142</v>
      </c>
      <c r="AU650" s="241" t="s">
        <v>138</v>
      </c>
      <c r="AV650" s="14" t="s">
        <v>138</v>
      </c>
      <c r="AW650" s="14" t="s">
        <v>35</v>
      </c>
      <c r="AX650" s="14" t="s">
        <v>73</v>
      </c>
      <c r="AY650" s="241" t="s">
        <v>131</v>
      </c>
    </row>
    <row r="651" s="14" customFormat="1">
      <c r="A651" s="14"/>
      <c r="B651" s="231"/>
      <c r="C651" s="232"/>
      <c r="D651" s="216" t="s">
        <v>142</v>
      </c>
      <c r="E651" s="233" t="s">
        <v>19</v>
      </c>
      <c r="F651" s="234" t="s">
        <v>760</v>
      </c>
      <c r="G651" s="232"/>
      <c r="H651" s="235">
        <v>264.60000000000002</v>
      </c>
      <c r="I651" s="236"/>
      <c r="J651" s="232"/>
      <c r="K651" s="232"/>
      <c r="L651" s="237"/>
      <c r="M651" s="238"/>
      <c r="N651" s="239"/>
      <c r="O651" s="239"/>
      <c r="P651" s="239"/>
      <c r="Q651" s="239"/>
      <c r="R651" s="239"/>
      <c r="S651" s="239"/>
      <c r="T651" s="240"/>
      <c r="U651" s="14"/>
      <c r="V651" s="14"/>
      <c r="W651" s="14"/>
      <c r="X651" s="14"/>
      <c r="Y651" s="14"/>
      <c r="Z651" s="14"/>
      <c r="AA651" s="14"/>
      <c r="AB651" s="14"/>
      <c r="AC651" s="14"/>
      <c r="AD651" s="14"/>
      <c r="AE651" s="14"/>
      <c r="AT651" s="241" t="s">
        <v>142</v>
      </c>
      <c r="AU651" s="241" t="s">
        <v>138</v>
      </c>
      <c r="AV651" s="14" t="s">
        <v>138</v>
      </c>
      <c r="AW651" s="14" t="s">
        <v>35</v>
      </c>
      <c r="AX651" s="14" t="s">
        <v>73</v>
      </c>
      <c r="AY651" s="241" t="s">
        <v>131</v>
      </c>
    </row>
    <row r="652" s="15" customFormat="1">
      <c r="A652" s="15"/>
      <c r="B652" s="242"/>
      <c r="C652" s="243"/>
      <c r="D652" s="216" t="s">
        <v>142</v>
      </c>
      <c r="E652" s="244" t="s">
        <v>19</v>
      </c>
      <c r="F652" s="245" t="s">
        <v>148</v>
      </c>
      <c r="G652" s="243"/>
      <c r="H652" s="246">
        <v>401.80000000000001</v>
      </c>
      <c r="I652" s="247"/>
      <c r="J652" s="243"/>
      <c r="K652" s="243"/>
      <c r="L652" s="248"/>
      <c r="M652" s="249"/>
      <c r="N652" s="250"/>
      <c r="O652" s="250"/>
      <c r="P652" s="250"/>
      <c r="Q652" s="250"/>
      <c r="R652" s="250"/>
      <c r="S652" s="250"/>
      <c r="T652" s="251"/>
      <c r="U652" s="15"/>
      <c r="V652" s="15"/>
      <c r="W652" s="15"/>
      <c r="X652" s="15"/>
      <c r="Y652" s="15"/>
      <c r="Z652" s="15"/>
      <c r="AA652" s="15"/>
      <c r="AB652" s="15"/>
      <c r="AC652" s="15"/>
      <c r="AD652" s="15"/>
      <c r="AE652" s="15"/>
      <c r="AT652" s="252" t="s">
        <v>142</v>
      </c>
      <c r="AU652" s="252" t="s">
        <v>138</v>
      </c>
      <c r="AV652" s="15" t="s">
        <v>137</v>
      </c>
      <c r="AW652" s="15" t="s">
        <v>35</v>
      </c>
      <c r="AX652" s="15" t="s">
        <v>81</v>
      </c>
      <c r="AY652" s="252" t="s">
        <v>131</v>
      </c>
    </row>
    <row r="653" s="2" customFormat="1" ht="16.5" customHeight="1">
      <c r="A653" s="39"/>
      <c r="B653" s="40"/>
      <c r="C653" s="202" t="s">
        <v>1004</v>
      </c>
      <c r="D653" s="202" t="s">
        <v>133</v>
      </c>
      <c r="E653" s="203" t="s">
        <v>1005</v>
      </c>
      <c r="F653" s="204" t="s">
        <v>1006</v>
      </c>
      <c r="G653" s="205" t="s">
        <v>136</v>
      </c>
      <c r="H653" s="206">
        <v>401.80000000000001</v>
      </c>
      <c r="I653" s="207"/>
      <c r="J653" s="208">
        <f>ROUND(I653*H653,2)</f>
        <v>0</v>
      </c>
      <c r="K653" s="209"/>
      <c r="L653" s="45"/>
      <c r="M653" s="210" t="s">
        <v>19</v>
      </c>
      <c r="N653" s="211" t="s">
        <v>45</v>
      </c>
      <c r="O653" s="85"/>
      <c r="P653" s="212">
        <f>O653*H653</f>
        <v>0</v>
      </c>
      <c r="Q653" s="212">
        <v>0</v>
      </c>
      <c r="R653" s="212">
        <f>Q653*H653</f>
        <v>0</v>
      </c>
      <c r="S653" s="212">
        <v>0</v>
      </c>
      <c r="T653" s="213">
        <f>S653*H653</f>
        <v>0</v>
      </c>
      <c r="U653" s="39"/>
      <c r="V653" s="39"/>
      <c r="W653" s="39"/>
      <c r="X653" s="39"/>
      <c r="Y653" s="39"/>
      <c r="Z653" s="39"/>
      <c r="AA653" s="39"/>
      <c r="AB653" s="39"/>
      <c r="AC653" s="39"/>
      <c r="AD653" s="39"/>
      <c r="AE653" s="39"/>
      <c r="AR653" s="214" t="s">
        <v>312</v>
      </c>
      <c r="AT653" s="214" t="s">
        <v>133</v>
      </c>
      <c r="AU653" s="214" t="s">
        <v>138</v>
      </c>
      <c r="AY653" s="18" t="s">
        <v>131</v>
      </c>
      <c r="BE653" s="215">
        <f>IF(N653="základní",J653,0)</f>
        <v>0</v>
      </c>
      <c r="BF653" s="215">
        <f>IF(N653="snížená",J653,0)</f>
        <v>0</v>
      </c>
      <c r="BG653" s="215">
        <f>IF(N653="zákl. přenesená",J653,0)</f>
        <v>0</v>
      </c>
      <c r="BH653" s="215">
        <f>IF(N653="sníž. přenesená",J653,0)</f>
        <v>0</v>
      </c>
      <c r="BI653" s="215">
        <f>IF(N653="nulová",J653,0)</f>
        <v>0</v>
      </c>
      <c r="BJ653" s="18" t="s">
        <v>138</v>
      </c>
      <c r="BK653" s="215">
        <f>ROUND(I653*H653,2)</f>
        <v>0</v>
      </c>
      <c r="BL653" s="18" t="s">
        <v>312</v>
      </c>
      <c r="BM653" s="214" t="s">
        <v>1007</v>
      </c>
    </row>
    <row r="654" s="14" customFormat="1">
      <c r="A654" s="14"/>
      <c r="B654" s="231"/>
      <c r="C654" s="232"/>
      <c r="D654" s="216" t="s">
        <v>142</v>
      </c>
      <c r="E654" s="233" t="s">
        <v>19</v>
      </c>
      <c r="F654" s="234" t="s">
        <v>758</v>
      </c>
      <c r="G654" s="232"/>
      <c r="H654" s="235">
        <v>102.90000000000001</v>
      </c>
      <c r="I654" s="236"/>
      <c r="J654" s="232"/>
      <c r="K654" s="232"/>
      <c r="L654" s="237"/>
      <c r="M654" s="238"/>
      <c r="N654" s="239"/>
      <c r="O654" s="239"/>
      <c r="P654" s="239"/>
      <c r="Q654" s="239"/>
      <c r="R654" s="239"/>
      <c r="S654" s="239"/>
      <c r="T654" s="240"/>
      <c r="U654" s="14"/>
      <c r="V654" s="14"/>
      <c r="W654" s="14"/>
      <c r="X654" s="14"/>
      <c r="Y654" s="14"/>
      <c r="Z654" s="14"/>
      <c r="AA654" s="14"/>
      <c r="AB654" s="14"/>
      <c r="AC654" s="14"/>
      <c r="AD654" s="14"/>
      <c r="AE654" s="14"/>
      <c r="AT654" s="241" t="s">
        <v>142</v>
      </c>
      <c r="AU654" s="241" t="s">
        <v>138</v>
      </c>
      <c r="AV654" s="14" t="s">
        <v>138</v>
      </c>
      <c r="AW654" s="14" t="s">
        <v>35</v>
      </c>
      <c r="AX654" s="14" t="s">
        <v>73</v>
      </c>
      <c r="AY654" s="241" t="s">
        <v>131</v>
      </c>
    </row>
    <row r="655" s="14" customFormat="1">
      <c r="A655" s="14"/>
      <c r="B655" s="231"/>
      <c r="C655" s="232"/>
      <c r="D655" s="216" t="s">
        <v>142</v>
      </c>
      <c r="E655" s="233" t="s">
        <v>19</v>
      </c>
      <c r="F655" s="234" t="s">
        <v>759</v>
      </c>
      <c r="G655" s="232"/>
      <c r="H655" s="235">
        <v>34.299999999999997</v>
      </c>
      <c r="I655" s="236"/>
      <c r="J655" s="232"/>
      <c r="K655" s="232"/>
      <c r="L655" s="237"/>
      <c r="M655" s="238"/>
      <c r="N655" s="239"/>
      <c r="O655" s="239"/>
      <c r="P655" s="239"/>
      <c r="Q655" s="239"/>
      <c r="R655" s="239"/>
      <c r="S655" s="239"/>
      <c r="T655" s="240"/>
      <c r="U655" s="14"/>
      <c r="V655" s="14"/>
      <c r="W655" s="14"/>
      <c r="X655" s="14"/>
      <c r="Y655" s="14"/>
      <c r="Z655" s="14"/>
      <c r="AA655" s="14"/>
      <c r="AB655" s="14"/>
      <c r="AC655" s="14"/>
      <c r="AD655" s="14"/>
      <c r="AE655" s="14"/>
      <c r="AT655" s="241" t="s">
        <v>142</v>
      </c>
      <c r="AU655" s="241" t="s">
        <v>138</v>
      </c>
      <c r="AV655" s="14" t="s">
        <v>138</v>
      </c>
      <c r="AW655" s="14" t="s">
        <v>35</v>
      </c>
      <c r="AX655" s="14" t="s">
        <v>73</v>
      </c>
      <c r="AY655" s="241" t="s">
        <v>131</v>
      </c>
    </row>
    <row r="656" s="14" customFormat="1">
      <c r="A656" s="14"/>
      <c r="B656" s="231"/>
      <c r="C656" s="232"/>
      <c r="D656" s="216" t="s">
        <v>142</v>
      </c>
      <c r="E656" s="233" t="s">
        <v>19</v>
      </c>
      <c r="F656" s="234" t="s">
        <v>760</v>
      </c>
      <c r="G656" s="232"/>
      <c r="H656" s="235">
        <v>264.60000000000002</v>
      </c>
      <c r="I656" s="236"/>
      <c r="J656" s="232"/>
      <c r="K656" s="232"/>
      <c r="L656" s="237"/>
      <c r="M656" s="238"/>
      <c r="N656" s="239"/>
      <c r="O656" s="239"/>
      <c r="P656" s="239"/>
      <c r="Q656" s="239"/>
      <c r="R656" s="239"/>
      <c r="S656" s="239"/>
      <c r="T656" s="240"/>
      <c r="U656" s="14"/>
      <c r="V656" s="14"/>
      <c r="W656" s="14"/>
      <c r="X656" s="14"/>
      <c r="Y656" s="14"/>
      <c r="Z656" s="14"/>
      <c r="AA656" s="14"/>
      <c r="AB656" s="14"/>
      <c r="AC656" s="14"/>
      <c r="AD656" s="14"/>
      <c r="AE656" s="14"/>
      <c r="AT656" s="241" t="s">
        <v>142</v>
      </c>
      <c r="AU656" s="241" t="s">
        <v>138</v>
      </c>
      <c r="AV656" s="14" t="s">
        <v>138</v>
      </c>
      <c r="AW656" s="14" t="s">
        <v>35</v>
      </c>
      <c r="AX656" s="14" t="s">
        <v>73</v>
      </c>
      <c r="AY656" s="241" t="s">
        <v>131</v>
      </c>
    </row>
    <row r="657" s="15" customFormat="1">
      <c r="A657" s="15"/>
      <c r="B657" s="242"/>
      <c r="C657" s="243"/>
      <c r="D657" s="216" t="s">
        <v>142</v>
      </c>
      <c r="E657" s="244" t="s">
        <v>19</v>
      </c>
      <c r="F657" s="245" t="s">
        <v>148</v>
      </c>
      <c r="G657" s="243"/>
      <c r="H657" s="246">
        <v>401.80000000000001</v>
      </c>
      <c r="I657" s="247"/>
      <c r="J657" s="243"/>
      <c r="K657" s="243"/>
      <c r="L657" s="248"/>
      <c r="M657" s="249"/>
      <c r="N657" s="250"/>
      <c r="O657" s="250"/>
      <c r="P657" s="250"/>
      <c r="Q657" s="250"/>
      <c r="R657" s="250"/>
      <c r="S657" s="250"/>
      <c r="T657" s="251"/>
      <c r="U657" s="15"/>
      <c r="V657" s="15"/>
      <c r="W657" s="15"/>
      <c r="X657" s="15"/>
      <c r="Y657" s="15"/>
      <c r="Z657" s="15"/>
      <c r="AA657" s="15"/>
      <c r="AB657" s="15"/>
      <c r="AC657" s="15"/>
      <c r="AD657" s="15"/>
      <c r="AE657" s="15"/>
      <c r="AT657" s="252" t="s">
        <v>142</v>
      </c>
      <c r="AU657" s="252" t="s">
        <v>138</v>
      </c>
      <c r="AV657" s="15" t="s">
        <v>137</v>
      </c>
      <c r="AW657" s="15" t="s">
        <v>35</v>
      </c>
      <c r="AX657" s="15" t="s">
        <v>81</v>
      </c>
      <c r="AY657" s="252" t="s">
        <v>131</v>
      </c>
    </row>
    <row r="658" s="2" customFormat="1" ht="21.75" customHeight="1">
      <c r="A658" s="39"/>
      <c r="B658" s="40"/>
      <c r="C658" s="202" t="s">
        <v>529</v>
      </c>
      <c r="D658" s="202" t="s">
        <v>133</v>
      </c>
      <c r="E658" s="203" t="s">
        <v>1008</v>
      </c>
      <c r="F658" s="204" t="s">
        <v>1009</v>
      </c>
      <c r="G658" s="205" t="s">
        <v>241</v>
      </c>
      <c r="H658" s="206">
        <v>27</v>
      </c>
      <c r="I658" s="207"/>
      <c r="J658" s="208">
        <f>ROUND(I658*H658,2)</f>
        <v>0</v>
      </c>
      <c r="K658" s="209"/>
      <c r="L658" s="45"/>
      <c r="M658" s="210" t="s">
        <v>19</v>
      </c>
      <c r="N658" s="211" t="s">
        <v>45</v>
      </c>
      <c r="O658" s="85"/>
      <c r="P658" s="212">
        <f>O658*H658</f>
        <v>0</v>
      </c>
      <c r="Q658" s="212">
        <v>0</v>
      </c>
      <c r="R658" s="212">
        <f>Q658*H658</f>
        <v>0</v>
      </c>
      <c r="S658" s="212">
        <v>0.018079999999999999</v>
      </c>
      <c r="T658" s="213">
        <f>S658*H658</f>
        <v>0.48815999999999998</v>
      </c>
      <c r="U658" s="39"/>
      <c r="V658" s="39"/>
      <c r="W658" s="39"/>
      <c r="X658" s="39"/>
      <c r="Y658" s="39"/>
      <c r="Z658" s="39"/>
      <c r="AA658" s="39"/>
      <c r="AB658" s="39"/>
      <c r="AC658" s="39"/>
      <c r="AD658" s="39"/>
      <c r="AE658" s="39"/>
      <c r="AR658" s="214" t="s">
        <v>312</v>
      </c>
      <c r="AT658" s="214" t="s">
        <v>133</v>
      </c>
      <c r="AU658" s="214" t="s">
        <v>138</v>
      </c>
      <c r="AY658" s="18" t="s">
        <v>131</v>
      </c>
      <c r="BE658" s="215">
        <f>IF(N658="základní",J658,0)</f>
        <v>0</v>
      </c>
      <c r="BF658" s="215">
        <f>IF(N658="snížená",J658,0)</f>
        <v>0</v>
      </c>
      <c r="BG658" s="215">
        <f>IF(N658="zákl. přenesená",J658,0)</f>
        <v>0</v>
      </c>
      <c r="BH658" s="215">
        <f>IF(N658="sníž. přenesená",J658,0)</f>
        <v>0</v>
      </c>
      <c r="BI658" s="215">
        <f>IF(N658="nulová",J658,0)</f>
        <v>0</v>
      </c>
      <c r="BJ658" s="18" t="s">
        <v>138</v>
      </c>
      <c r="BK658" s="215">
        <f>ROUND(I658*H658,2)</f>
        <v>0</v>
      </c>
      <c r="BL658" s="18" t="s">
        <v>312</v>
      </c>
      <c r="BM658" s="214" t="s">
        <v>1010</v>
      </c>
    </row>
    <row r="659" s="2" customFormat="1" ht="16.5" customHeight="1">
      <c r="A659" s="39"/>
      <c r="B659" s="40"/>
      <c r="C659" s="202" t="s">
        <v>1011</v>
      </c>
      <c r="D659" s="202" t="s">
        <v>133</v>
      </c>
      <c r="E659" s="203" t="s">
        <v>1012</v>
      </c>
      <c r="F659" s="204" t="s">
        <v>1006</v>
      </c>
      <c r="G659" s="205" t="s">
        <v>241</v>
      </c>
      <c r="H659" s="206">
        <v>27</v>
      </c>
      <c r="I659" s="207"/>
      <c r="J659" s="208">
        <f>ROUND(I659*H659,2)</f>
        <v>0</v>
      </c>
      <c r="K659" s="209"/>
      <c r="L659" s="45"/>
      <c r="M659" s="210" t="s">
        <v>19</v>
      </c>
      <c r="N659" s="211" t="s">
        <v>45</v>
      </c>
      <c r="O659" s="85"/>
      <c r="P659" s="212">
        <f>O659*H659</f>
        <v>0</v>
      </c>
      <c r="Q659" s="212">
        <v>0</v>
      </c>
      <c r="R659" s="212">
        <f>Q659*H659</f>
        <v>0</v>
      </c>
      <c r="S659" s="212">
        <v>0</v>
      </c>
      <c r="T659" s="213">
        <f>S659*H659</f>
        <v>0</v>
      </c>
      <c r="U659" s="39"/>
      <c r="V659" s="39"/>
      <c r="W659" s="39"/>
      <c r="X659" s="39"/>
      <c r="Y659" s="39"/>
      <c r="Z659" s="39"/>
      <c r="AA659" s="39"/>
      <c r="AB659" s="39"/>
      <c r="AC659" s="39"/>
      <c r="AD659" s="39"/>
      <c r="AE659" s="39"/>
      <c r="AR659" s="214" t="s">
        <v>312</v>
      </c>
      <c r="AT659" s="214" t="s">
        <v>133</v>
      </c>
      <c r="AU659" s="214" t="s">
        <v>138</v>
      </c>
      <c r="AY659" s="18" t="s">
        <v>131</v>
      </c>
      <c r="BE659" s="215">
        <f>IF(N659="základní",J659,0)</f>
        <v>0</v>
      </c>
      <c r="BF659" s="215">
        <f>IF(N659="snížená",J659,0)</f>
        <v>0</v>
      </c>
      <c r="BG659" s="215">
        <f>IF(N659="zákl. přenesená",J659,0)</f>
        <v>0</v>
      </c>
      <c r="BH659" s="215">
        <f>IF(N659="sníž. přenesená",J659,0)</f>
        <v>0</v>
      </c>
      <c r="BI659" s="215">
        <f>IF(N659="nulová",J659,0)</f>
        <v>0</v>
      </c>
      <c r="BJ659" s="18" t="s">
        <v>138</v>
      </c>
      <c r="BK659" s="215">
        <f>ROUND(I659*H659,2)</f>
        <v>0</v>
      </c>
      <c r="BL659" s="18" t="s">
        <v>312</v>
      </c>
      <c r="BM659" s="214" t="s">
        <v>1013</v>
      </c>
    </row>
    <row r="660" s="2" customFormat="1" ht="21.75" customHeight="1">
      <c r="A660" s="39"/>
      <c r="B660" s="40"/>
      <c r="C660" s="202" t="s">
        <v>1014</v>
      </c>
      <c r="D660" s="202" t="s">
        <v>133</v>
      </c>
      <c r="E660" s="203" t="s">
        <v>1015</v>
      </c>
      <c r="F660" s="204" t="s">
        <v>1016</v>
      </c>
      <c r="G660" s="205" t="s">
        <v>184</v>
      </c>
      <c r="H660" s="206">
        <v>140</v>
      </c>
      <c r="I660" s="207"/>
      <c r="J660" s="208">
        <f>ROUND(I660*H660,2)</f>
        <v>0</v>
      </c>
      <c r="K660" s="209"/>
      <c r="L660" s="45"/>
      <c r="M660" s="210" t="s">
        <v>19</v>
      </c>
      <c r="N660" s="211" t="s">
        <v>45</v>
      </c>
      <c r="O660" s="85"/>
      <c r="P660" s="212">
        <f>O660*H660</f>
        <v>0</v>
      </c>
      <c r="Q660" s="212">
        <v>0</v>
      </c>
      <c r="R660" s="212">
        <f>Q660*H660</f>
        <v>0</v>
      </c>
      <c r="S660" s="212">
        <v>0</v>
      </c>
      <c r="T660" s="213">
        <f>S660*H660</f>
        <v>0</v>
      </c>
      <c r="U660" s="39"/>
      <c r="V660" s="39"/>
      <c r="W660" s="39"/>
      <c r="X660" s="39"/>
      <c r="Y660" s="39"/>
      <c r="Z660" s="39"/>
      <c r="AA660" s="39"/>
      <c r="AB660" s="39"/>
      <c r="AC660" s="39"/>
      <c r="AD660" s="39"/>
      <c r="AE660" s="39"/>
      <c r="AR660" s="214" t="s">
        <v>312</v>
      </c>
      <c r="AT660" s="214" t="s">
        <v>133</v>
      </c>
      <c r="AU660" s="214" t="s">
        <v>138</v>
      </c>
      <c r="AY660" s="18" t="s">
        <v>131</v>
      </c>
      <c r="BE660" s="215">
        <f>IF(N660="základní",J660,0)</f>
        <v>0</v>
      </c>
      <c r="BF660" s="215">
        <f>IF(N660="snížená",J660,0)</f>
        <v>0</v>
      </c>
      <c r="BG660" s="215">
        <f>IF(N660="zákl. přenesená",J660,0)</f>
        <v>0</v>
      </c>
      <c r="BH660" s="215">
        <f>IF(N660="sníž. přenesená",J660,0)</f>
        <v>0</v>
      </c>
      <c r="BI660" s="215">
        <f>IF(N660="nulová",J660,0)</f>
        <v>0</v>
      </c>
      <c r="BJ660" s="18" t="s">
        <v>138</v>
      </c>
      <c r="BK660" s="215">
        <f>ROUND(I660*H660,2)</f>
        <v>0</v>
      </c>
      <c r="BL660" s="18" t="s">
        <v>312</v>
      </c>
      <c r="BM660" s="214" t="s">
        <v>1017</v>
      </c>
    </row>
    <row r="661" s="14" customFormat="1">
      <c r="A661" s="14"/>
      <c r="B661" s="231"/>
      <c r="C661" s="232"/>
      <c r="D661" s="216" t="s">
        <v>142</v>
      </c>
      <c r="E661" s="233" t="s">
        <v>19</v>
      </c>
      <c r="F661" s="234" t="s">
        <v>1018</v>
      </c>
      <c r="G661" s="232"/>
      <c r="H661" s="235">
        <v>140</v>
      </c>
      <c r="I661" s="236"/>
      <c r="J661" s="232"/>
      <c r="K661" s="232"/>
      <c r="L661" s="237"/>
      <c r="M661" s="238"/>
      <c r="N661" s="239"/>
      <c r="O661" s="239"/>
      <c r="P661" s="239"/>
      <c r="Q661" s="239"/>
      <c r="R661" s="239"/>
      <c r="S661" s="239"/>
      <c r="T661" s="240"/>
      <c r="U661" s="14"/>
      <c r="V661" s="14"/>
      <c r="W661" s="14"/>
      <c r="X661" s="14"/>
      <c r="Y661" s="14"/>
      <c r="Z661" s="14"/>
      <c r="AA661" s="14"/>
      <c r="AB661" s="14"/>
      <c r="AC661" s="14"/>
      <c r="AD661" s="14"/>
      <c r="AE661" s="14"/>
      <c r="AT661" s="241" t="s">
        <v>142</v>
      </c>
      <c r="AU661" s="241" t="s">
        <v>138</v>
      </c>
      <c r="AV661" s="14" t="s">
        <v>138</v>
      </c>
      <c r="AW661" s="14" t="s">
        <v>35</v>
      </c>
      <c r="AX661" s="14" t="s">
        <v>81</v>
      </c>
      <c r="AY661" s="241" t="s">
        <v>131</v>
      </c>
    </row>
    <row r="662" s="2" customFormat="1" ht="16.5" customHeight="1">
      <c r="A662" s="39"/>
      <c r="B662" s="40"/>
      <c r="C662" s="253" t="s">
        <v>1019</v>
      </c>
      <c r="D662" s="253" t="s">
        <v>207</v>
      </c>
      <c r="E662" s="254" t="s">
        <v>1020</v>
      </c>
      <c r="F662" s="255" t="s">
        <v>1021</v>
      </c>
      <c r="G662" s="256" t="s">
        <v>184</v>
      </c>
      <c r="H662" s="257">
        <v>97</v>
      </c>
      <c r="I662" s="258"/>
      <c r="J662" s="259">
        <f>ROUND(I662*H662,2)</f>
        <v>0</v>
      </c>
      <c r="K662" s="260"/>
      <c r="L662" s="261"/>
      <c r="M662" s="262" t="s">
        <v>19</v>
      </c>
      <c r="N662" s="263" t="s">
        <v>45</v>
      </c>
      <c r="O662" s="85"/>
      <c r="P662" s="212">
        <f>O662*H662</f>
        <v>0</v>
      </c>
      <c r="Q662" s="212">
        <v>0.0030999999999999999</v>
      </c>
      <c r="R662" s="212">
        <f>Q662*H662</f>
        <v>0.30069999999999997</v>
      </c>
      <c r="S662" s="212">
        <v>0</v>
      </c>
      <c r="T662" s="213">
        <f>S662*H662</f>
        <v>0</v>
      </c>
      <c r="U662" s="39"/>
      <c r="V662" s="39"/>
      <c r="W662" s="39"/>
      <c r="X662" s="39"/>
      <c r="Y662" s="39"/>
      <c r="Z662" s="39"/>
      <c r="AA662" s="39"/>
      <c r="AB662" s="39"/>
      <c r="AC662" s="39"/>
      <c r="AD662" s="39"/>
      <c r="AE662" s="39"/>
      <c r="AR662" s="214" t="s">
        <v>346</v>
      </c>
      <c r="AT662" s="214" t="s">
        <v>207</v>
      </c>
      <c r="AU662" s="214" t="s">
        <v>138</v>
      </c>
      <c r="AY662" s="18" t="s">
        <v>131</v>
      </c>
      <c r="BE662" s="215">
        <f>IF(N662="základní",J662,0)</f>
        <v>0</v>
      </c>
      <c r="BF662" s="215">
        <f>IF(N662="snížená",J662,0)</f>
        <v>0</v>
      </c>
      <c r="BG662" s="215">
        <f>IF(N662="zákl. přenesená",J662,0)</f>
        <v>0</v>
      </c>
      <c r="BH662" s="215">
        <f>IF(N662="sníž. přenesená",J662,0)</f>
        <v>0</v>
      </c>
      <c r="BI662" s="215">
        <f>IF(N662="nulová",J662,0)</f>
        <v>0</v>
      </c>
      <c r="BJ662" s="18" t="s">
        <v>138</v>
      </c>
      <c r="BK662" s="215">
        <f>ROUND(I662*H662,2)</f>
        <v>0</v>
      </c>
      <c r="BL662" s="18" t="s">
        <v>312</v>
      </c>
      <c r="BM662" s="214" t="s">
        <v>1022</v>
      </c>
    </row>
    <row r="663" s="2" customFormat="1" ht="16.5" customHeight="1">
      <c r="A663" s="39"/>
      <c r="B663" s="40"/>
      <c r="C663" s="253" t="s">
        <v>1023</v>
      </c>
      <c r="D663" s="253" t="s">
        <v>207</v>
      </c>
      <c r="E663" s="254" t="s">
        <v>1024</v>
      </c>
      <c r="F663" s="255" t="s">
        <v>1025</v>
      </c>
      <c r="G663" s="256" t="s">
        <v>184</v>
      </c>
      <c r="H663" s="257">
        <v>42</v>
      </c>
      <c r="I663" s="258"/>
      <c r="J663" s="259">
        <f>ROUND(I663*H663,2)</f>
        <v>0</v>
      </c>
      <c r="K663" s="260"/>
      <c r="L663" s="261"/>
      <c r="M663" s="262" t="s">
        <v>19</v>
      </c>
      <c r="N663" s="263" t="s">
        <v>45</v>
      </c>
      <c r="O663" s="85"/>
      <c r="P663" s="212">
        <f>O663*H663</f>
        <v>0</v>
      </c>
      <c r="Q663" s="212">
        <v>0.00010000000000000001</v>
      </c>
      <c r="R663" s="212">
        <f>Q663*H663</f>
        <v>0.0042000000000000006</v>
      </c>
      <c r="S663" s="212">
        <v>0</v>
      </c>
      <c r="T663" s="213">
        <f>S663*H663</f>
        <v>0</v>
      </c>
      <c r="U663" s="39"/>
      <c r="V663" s="39"/>
      <c r="W663" s="39"/>
      <c r="X663" s="39"/>
      <c r="Y663" s="39"/>
      <c r="Z663" s="39"/>
      <c r="AA663" s="39"/>
      <c r="AB663" s="39"/>
      <c r="AC663" s="39"/>
      <c r="AD663" s="39"/>
      <c r="AE663" s="39"/>
      <c r="AR663" s="214" t="s">
        <v>346</v>
      </c>
      <c r="AT663" s="214" t="s">
        <v>207</v>
      </c>
      <c r="AU663" s="214" t="s">
        <v>138</v>
      </c>
      <c r="AY663" s="18" t="s">
        <v>131</v>
      </c>
      <c r="BE663" s="215">
        <f>IF(N663="základní",J663,0)</f>
        <v>0</v>
      </c>
      <c r="BF663" s="215">
        <f>IF(N663="snížená",J663,0)</f>
        <v>0</v>
      </c>
      <c r="BG663" s="215">
        <f>IF(N663="zákl. přenesená",J663,0)</f>
        <v>0</v>
      </c>
      <c r="BH663" s="215">
        <f>IF(N663="sníž. přenesená",J663,0)</f>
        <v>0</v>
      </c>
      <c r="BI663" s="215">
        <f>IF(N663="nulová",J663,0)</f>
        <v>0</v>
      </c>
      <c r="BJ663" s="18" t="s">
        <v>138</v>
      </c>
      <c r="BK663" s="215">
        <f>ROUND(I663*H663,2)</f>
        <v>0</v>
      </c>
      <c r="BL663" s="18" t="s">
        <v>312</v>
      </c>
      <c r="BM663" s="214" t="s">
        <v>1026</v>
      </c>
    </row>
    <row r="664" s="2" customFormat="1" ht="16.5" customHeight="1">
      <c r="A664" s="39"/>
      <c r="B664" s="40"/>
      <c r="C664" s="253" t="s">
        <v>1027</v>
      </c>
      <c r="D664" s="253" t="s">
        <v>207</v>
      </c>
      <c r="E664" s="254" t="s">
        <v>1028</v>
      </c>
      <c r="F664" s="255" t="s">
        <v>1029</v>
      </c>
      <c r="G664" s="256" t="s">
        <v>184</v>
      </c>
      <c r="H664" s="257">
        <v>1</v>
      </c>
      <c r="I664" s="258"/>
      <c r="J664" s="259">
        <f>ROUND(I664*H664,2)</f>
        <v>0</v>
      </c>
      <c r="K664" s="260"/>
      <c r="L664" s="261"/>
      <c r="M664" s="262" t="s">
        <v>19</v>
      </c>
      <c r="N664" s="263" t="s">
        <v>45</v>
      </c>
      <c r="O664" s="85"/>
      <c r="P664" s="212">
        <f>O664*H664</f>
        <v>0</v>
      </c>
      <c r="Q664" s="212">
        <v>0.0056299999999999996</v>
      </c>
      <c r="R664" s="212">
        <f>Q664*H664</f>
        <v>0.0056299999999999996</v>
      </c>
      <c r="S664" s="212">
        <v>0</v>
      </c>
      <c r="T664" s="213">
        <f>S664*H664</f>
        <v>0</v>
      </c>
      <c r="U664" s="39"/>
      <c r="V664" s="39"/>
      <c r="W664" s="39"/>
      <c r="X664" s="39"/>
      <c r="Y664" s="39"/>
      <c r="Z664" s="39"/>
      <c r="AA664" s="39"/>
      <c r="AB664" s="39"/>
      <c r="AC664" s="39"/>
      <c r="AD664" s="39"/>
      <c r="AE664" s="39"/>
      <c r="AR664" s="214" t="s">
        <v>346</v>
      </c>
      <c r="AT664" s="214" t="s">
        <v>207</v>
      </c>
      <c r="AU664" s="214" t="s">
        <v>138</v>
      </c>
      <c r="AY664" s="18" t="s">
        <v>131</v>
      </c>
      <c r="BE664" s="215">
        <f>IF(N664="základní",J664,0)</f>
        <v>0</v>
      </c>
      <c r="BF664" s="215">
        <f>IF(N664="snížená",J664,0)</f>
        <v>0</v>
      </c>
      <c r="BG664" s="215">
        <f>IF(N664="zákl. přenesená",J664,0)</f>
        <v>0</v>
      </c>
      <c r="BH664" s="215">
        <f>IF(N664="sníž. přenesená",J664,0)</f>
        <v>0</v>
      </c>
      <c r="BI664" s="215">
        <f>IF(N664="nulová",J664,0)</f>
        <v>0</v>
      </c>
      <c r="BJ664" s="18" t="s">
        <v>138</v>
      </c>
      <c r="BK664" s="215">
        <f>ROUND(I664*H664,2)</f>
        <v>0</v>
      </c>
      <c r="BL664" s="18" t="s">
        <v>312</v>
      </c>
      <c r="BM664" s="214" t="s">
        <v>1030</v>
      </c>
    </row>
    <row r="665" s="2" customFormat="1" ht="16.5" customHeight="1">
      <c r="A665" s="39"/>
      <c r="B665" s="40"/>
      <c r="C665" s="202" t="s">
        <v>1031</v>
      </c>
      <c r="D665" s="202" t="s">
        <v>133</v>
      </c>
      <c r="E665" s="203" t="s">
        <v>1032</v>
      </c>
      <c r="F665" s="204" t="s">
        <v>1033</v>
      </c>
      <c r="G665" s="205" t="s">
        <v>184</v>
      </c>
      <c r="H665" s="206">
        <v>2</v>
      </c>
      <c r="I665" s="207"/>
      <c r="J665" s="208">
        <f>ROUND(I665*H665,2)</f>
        <v>0</v>
      </c>
      <c r="K665" s="209"/>
      <c r="L665" s="45"/>
      <c r="M665" s="210" t="s">
        <v>19</v>
      </c>
      <c r="N665" s="211" t="s">
        <v>45</v>
      </c>
      <c r="O665" s="85"/>
      <c r="P665" s="212">
        <f>O665*H665</f>
        <v>0</v>
      </c>
      <c r="Q665" s="212">
        <v>0</v>
      </c>
      <c r="R665" s="212">
        <f>Q665*H665</f>
        <v>0</v>
      </c>
      <c r="S665" s="212">
        <v>0</v>
      </c>
      <c r="T665" s="213">
        <f>S665*H665</f>
        <v>0</v>
      </c>
      <c r="U665" s="39"/>
      <c r="V665" s="39"/>
      <c r="W665" s="39"/>
      <c r="X665" s="39"/>
      <c r="Y665" s="39"/>
      <c r="Z665" s="39"/>
      <c r="AA665" s="39"/>
      <c r="AB665" s="39"/>
      <c r="AC665" s="39"/>
      <c r="AD665" s="39"/>
      <c r="AE665" s="39"/>
      <c r="AR665" s="214" t="s">
        <v>312</v>
      </c>
      <c r="AT665" s="214" t="s">
        <v>133</v>
      </c>
      <c r="AU665" s="214" t="s">
        <v>138</v>
      </c>
      <c r="AY665" s="18" t="s">
        <v>131</v>
      </c>
      <c r="BE665" s="215">
        <f>IF(N665="základní",J665,0)</f>
        <v>0</v>
      </c>
      <c r="BF665" s="215">
        <f>IF(N665="snížená",J665,0)</f>
        <v>0</v>
      </c>
      <c r="BG665" s="215">
        <f>IF(N665="zákl. přenesená",J665,0)</f>
        <v>0</v>
      </c>
      <c r="BH665" s="215">
        <f>IF(N665="sníž. přenesená",J665,0)</f>
        <v>0</v>
      </c>
      <c r="BI665" s="215">
        <f>IF(N665="nulová",J665,0)</f>
        <v>0</v>
      </c>
      <c r="BJ665" s="18" t="s">
        <v>138</v>
      </c>
      <c r="BK665" s="215">
        <f>ROUND(I665*H665,2)</f>
        <v>0</v>
      </c>
      <c r="BL665" s="18" t="s">
        <v>312</v>
      </c>
      <c r="BM665" s="214" t="s">
        <v>1034</v>
      </c>
    </row>
    <row r="666" s="2" customFormat="1" ht="16.5" customHeight="1">
      <c r="A666" s="39"/>
      <c r="B666" s="40"/>
      <c r="C666" s="253" t="s">
        <v>1035</v>
      </c>
      <c r="D666" s="253" t="s">
        <v>207</v>
      </c>
      <c r="E666" s="254" t="s">
        <v>1036</v>
      </c>
      <c r="F666" s="255" t="s">
        <v>1037</v>
      </c>
      <c r="G666" s="256" t="s">
        <v>184</v>
      </c>
      <c r="H666" s="257">
        <v>2</v>
      </c>
      <c r="I666" s="258"/>
      <c r="J666" s="259">
        <f>ROUND(I666*H666,2)</f>
        <v>0</v>
      </c>
      <c r="K666" s="260"/>
      <c r="L666" s="261"/>
      <c r="M666" s="262" t="s">
        <v>19</v>
      </c>
      <c r="N666" s="263" t="s">
        <v>45</v>
      </c>
      <c r="O666" s="85"/>
      <c r="P666" s="212">
        <f>O666*H666</f>
        <v>0</v>
      </c>
      <c r="Q666" s="212">
        <v>0.010500000000000001</v>
      </c>
      <c r="R666" s="212">
        <f>Q666*H666</f>
        <v>0.021000000000000001</v>
      </c>
      <c r="S666" s="212">
        <v>0</v>
      </c>
      <c r="T666" s="213">
        <f>S666*H666</f>
        <v>0</v>
      </c>
      <c r="U666" s="39"/>
      <c r="V666" s="39"/>
      <c r="W666" s="39"/>
      <c r="X666" s="39"/>
      <c r="Y666" s="39"/>
      <c r="Z666" s="39"/>
      <c r="AA666" s="39"/>
      <c r="AB666" s="39"/>
      <c r="AC666" s="39"/>
      <c r="AD666" s="39"/>
      <c r="AE666" s="39"/>
      <c r="AR666" s="214" t="s">
        <v>346</v>
      </c>
      <c r="AT666" s="214" t="s">
        <v>207</v>
      </c>
      <c r="AU666" s="214" t="s">
        <v>138</v>
      </c>
      <c r="AY666" s="18" t="s">
        <v>131</v>
      </c>
      <c r="BE666" s="215">
        <f>IF(N666="základní",J666,0)</f>
        <v>0</v>
      </c>
      <c r="BF666" s="215">
        <f>IF(N666="snížená",J666,0)</f>
        <v>0</v>
      </c>
      <c r="BG666" s="215">
        <f>IF(N666="zákl. přenesená",J666,0)</f>
        <v>0</v>
      </c>
      <c r="BH666" s="215">
        <f>IF(N666="sníž. přenesená",J666,0)</f>
        <v>0</v>
      </c>
      <c r="BI666" s="215">
        <f>IF(N666="nulová",J666,0)</f>
        <v>0</v>
      </c>
      <c r="BJ666" s="18" t="s">
        <v>138</v>
      </c>
      <c r="BK666" s="215">
        <f>ROUND(I666*H666,2)</f>
        <v>0</v>
      </c>
      <c r="BL666" s="18" t="s">
        <v>312</v>
      </c>
      <c r="BM666" s="214" t="s">
        <v>1038</v>
      </c>
    </row>
    <row r="667" s="2" customFormat="1" ht="16.5" customHeight="1">
      <c r="A667" s="39"/>
      <c r="B667" s="40"/>
      <c r="C667" s="202" t="s">
        <v>1039</v>
      </c>
      <c r="D667" s="202" t="s">
        <v>133</v>
      </c>
      <c r="E667" s="203" t="s">
        <v>1040</v>
      </c>
      <c r="F667" s="204" t="s">
        <v>1041</v>
      </c>
      <c r="G667" s="205" t="s">
        <v>184</v>
      </c>
      <c r="H667" s="206">
        <v>731</v>
      </c>
      <c r="I667" s="207"/>
      <c r="J667" s="208">
        <f>ROUND(I667*H667,2)</f>
        <v>0</v>
      </c>
      <c r="K667" s="209"/>
      <c r="L667" s="45"/>
      <c r="M667" s="210" t="s">
        <v>19</v>
      </c>
      <c r="N667" s="211" t="s">
        <v>45</v>
      </c>
      <c r="O667" s="85"/>
      <c r="P667" s="212">
        <f>O667*H667</f>
        <v>0</v>
      </c>
      <c r="Q667" s="212">
        <v>0</v>
      </c>
      <c r="R667" s="212">
        <f>Q667*H667</f>
        <v>0</v>
      </c>
      <c r="S667" s="212">
        <v>0</v>
      </c>
      <c r="T667" s="213">
        <f>S667*H667</f>
        <v>0</v>
      </c>
      <c r="U667" s="39"/>
      <c r="V667" s="39"/>
      <c r="W667" s="39"/>
      <c r="X667" s="39"/>
      <c r="Y667" s="39"/>
      <c r="Z667" s="39"/>
      <c r="AA667" s="39"/>
      <c r="AB667" s="39"/>
      <c r="AC667" s="39"/>
      <c r="AD667" s="39"/>
      <c r="AE667" s="39"/>
      <c r="AR667" s="214" t="s">
        <v>312</v>
      </c>
      <c r="AT667" s="214" t="s">
        <v>133</v>
      </c>
      <c r="AU667" s="214" t="s">
        <v>138</v>
      </c>
      <c r="AY667" s="18" t="s">
        <v>131</v>
      </c>
      <c r="BE667" s="215">
        <f>IF(N667="základní",J667,0)</f>
        <v>0</v>
      </c>
      <c r="BF667" s="215">
        <f>IF(N667="snížená",J667,0)</f>
        <v>0</v>
      </c>
      <c r="BG667" s="215">
        <f>IF(N667="zákl. přenesená",J667,0)</f>
        <v>0</v>
      </c>
      <c r="BH667" s="215">
        <f>IF(N667="sníž. přenesená",J667,0)</f>
        <v>0</v>
      </c>
      <c r="BI667" s="215">
        <f>IF(N667="nulová",J667,0)</f>
        <v>0</v>
      </c>
      <c r="BJ667" s="18" t="s">
        <v>138</v>
      </c>
      <c r="BK667" s="215">
        <f>ROUND(I667*H667,2)</f>
        <v>0</v>
      </c>
      <c r="BL667" s="18" t="s">
        <v>312</v>
      </c>
      <c r="BM667" s="214" t="s">
        <v>1042</v>
      </c>
    </row>
    <row r="668" s="2" customFormat="1" ht="16.5" customHeight="1">
      <c r="A668" s="39"/>
      <c r="B668" s="40"/>
      <c r="C668" s="253" t="s">
        <v>1043</v>
      </c>
      <c r="D668" s="253" t="s">
        <v>207</v>
      </c>
      <c r="E668" s="254" t="s">
        <v>1044</v>
      </c>
      <c r="F668" s="255" t="s">
        <v>1045</v>
      </c>
      <c r="G668" s="256" t="s">
        <v>184</v>
      </c>
      <c r="H668" s="257">
        <v>731</v>
      </c>
      <c r="I668" s="258"/>
      <c r="J668" s="259">
        <f>ROUND(I668*H668,2)</f>
        <v>0</v>
      </c>
      <c r="K668" s="260"/>
      <c r="L668" s="261"/>
      <c r="M668" s="262" t="s">
        <v>19</v>
      </c>
      <c r="N668" s="263" t="s">
        <v>45</v>
      </c>
      <c r="O668" s="85"/>
      <c r="P668" s="212">
        <f>O668*H668</f>
        <v>0</v>
      </c>
      <c r="Q668" s="212">
        <v>0.00022000000000000001</v>
      </c>
      <c r="R668" s="212">
        <f>Q668*H668</f>
        <v>0.16082000000000002</v>
      </c>
      <c r="S668" s="212">
        <v>0</v>
      </c>
      <c r="T668" s="213">
        <f>S668*H668</f>
        <v>0</v>
      </c>
      <c r="U668" s="39"/>
      <c r="V668" s="39"/>
      <c r="W668" s="39"/>
      <c r="X668" s="39"/>
      <c r="Y668" s="39"/>
      <c r="Z668" s="39"/>
      <c r="AA668" s="39"/>
      <c r="AB668" s="39"/>
      <c r="AC668" s="39"/>
      <c r="AD668" s="39"/>
      <c r="AE668" s="39"/>
      <c r="AR668" s="214" t="s">
        <v>346</v>
      </c>
      <c r="AT668" s="214" t="s">
        <v>207</v>
      </c>
      <c r="AU668" s="214" t="s">
        <v>138</v>
      </c>
      <c r="AY668" s="18" t="s">
        <v>131</v>
      </c>
      <c r="BE668" s="215">
        <f>IF(N668="základní",J668,0)</f>
        <v>0</v>
      </c>
      <c r="BF668" s="215">
        <f>IF(N668="snížená",J668,0)</f>
        <v>0</v>
      </c>
      <c r="BG668" s="215">
        <f>IF(N668="zákl. přenesená",J668,0)</f>
        <v>0</v>
      </c>
      <c r="BH668" s="215">
        <f>IF(N668="sníž. přenesená",J668,0)</f>
        <v>0</v>
      </c>
      <c r="BI668" s="215">
        <f>IF(N668="nulová",J668,0)</f>
        <v>0</v>
      </c>
      <c r="BJ668" s="18" t="s">
        <v>138</v>
      </c>
      <c r="BK668" s="215">
        <f>ROUND(I668*H668,2)</f>
        <v>0</v>
      </c>
      <c r="BL668" s="18" t="s">
        <v>312</v>
      </c>
      <c r="BM668" s="214" t="s">
        <v>1046</v>
      </c>
    </row>
    <row r="669" s="2" customFormat="1" ht="16.5" customHeight="1">
      <c r="A669" s="39"/>
      <c r="B669" s="40"/>
      <c r="C669" s="202" t="s">
        <v>1047</v>
      </c>
      <c r="D669" s="202" t="s">
        <v>133</v>
      </c>
      <c r="E669" s="203" t="s">
        <v>1048</v>
      </c>
      <c r="F669" s="204" t="s">
        <v>1049</v>
      </c>
      <c r="G669" s="205" t="s">
        <v>136</v>
      </c>
      <c r="H669" s="206">
        <v>401.80000000000001</v>
      </c>
      <c r="I669" s="207"/>
      <c r="J669" s="208">
        <f>ROUND(I669*H669,2)</f>
        <v>0</v>
      </c>
      <c r="K669" s="209"/>
      <c r="L669" s="45"/>
      <c r="M669" s="210" t="s">
        <v>19</v>
      </c>
      <c r="N669" s="211" t="s">
        <v>45</v>
      </c>
      <c r="O669" s="85"/>
      <c r="P669" s="212">
        <f>O669*H669</f>
        <v>0</v>
      </c>
      <c r="Q669" s="212">
        <v>0</v>
      </c>
      <c r="R669" s="212">
        <f>Q669*H669</f>
        <v>0</v>
      </c>
      <c r="S669" s="212">
        <v>0</v>
      </c>
      <c r="T669" s="213">
        <f>S669*H669</f>
        <v>0</v>
      </c>
      <c r="U669" s="39"/>
      <c r="V669" s="39"/>
      <c r="W669" s="39"/>
      <c r="X669" s="39"/>
      <c r="Y669" s="39"/>
      <c r="Z669" s="39"/>
      <c r="AA669" s="39"/>
      <c r="AB669" s="39"/>
      <c r="AC669" s="39"/>
      <c r="AD669" s="39"/>
      <c r="AE669" s="39"/>
      <c r="AR669" s="214" t="s">
        <v>312</v>
      </c>
      <c r="AT669" s="214" t="s">
        <v>133</v>
      </c>
      <c r="AU669" s="214" t="s">
        <v>138</v>
      </c>
      <c r="AY669" s="18" t="s">
        <v>131</v>
      </c>
      <c r="BE669" s="215">
        <f>IF(N669="základní",J669,0)</f>
        <v>0</v>
      </c>
      <c r="BF669" s="215">
        <f>IF(N669="snížená",J669,0)</f>
        <v>0</v>
      </c>
      <c r="BG669" s="215">
        <f>IF(N669="zákl. přenesená",J669,0)</f>
        <v>0</v>
      </c>
      <c r="BH669" s="215">
        <f>IF(N669="sníž. přenesená",J669,0)</f>
        <v>0</v>
      </c>
      <c r="BI669" s="215">
        <f>IF(N669="nulová",J669,0)</f>
        <v>0</v>
      </c>
      <c r="BJ669" s="18" t="s">
        <v>138</v>
      </c>
      <c r="BK669" s="215">
        <f>ROUND(I669*H669,2)</f>
        <v>0</v>
      </c>
      <c r="BL669" s="18" t="s">
        <v>312</v>
      </c>
      <c r="BM669" s="214" t="s">
        <v>1050</v>
      </c>
    </row>
    <row r="670" s="2" customFormat="1">
      <c r="A670" s="39"/>
      <c r="B670" s="40"/>
      <c r="C670" s="41"/>
      <c r="D670" s="216" t="s">
        <v>140</v>
      </c>
      <c r="E670" s="41"/>
      <c r="F670" s="217" t="s">
        <v>1051</v>
      </c>
      <c r="G670" s="41"/>
      <c r="H670" s="41"/>
      <c r="I670" s="218"/>
      <c r="J670" s="41"/>
      <c r="K670" s="41"/>
      <c r="L670" s="45"/>
      <c r="M670" s="219"/>
      <c r="N670" s="220"/>
      <c r="O670" s="85"/>
      <c r="P670" s="85"/>
      <c r="Q670" s="85"/>
      <c r="R670" s="85"/>
      <c r="S670" s="85"/>
      <c r="T670" s="86"/>
      <c r="U670" s="39"/>
      <c r="V670" s="39"/>
      <c r="W670" s="39"/>
      <c r="X670" s="39"/>
      <c r="Y670" s="39"/>
      <c r="Z670" s="39"/>
      <c r="AA670" s="39"/>
      <c r="AB670" s="39"/>
      <c r="AC670" s="39"/>
      <c r="AD670" s="39"/>
      <c r="AE670" s="39"/>
      <c r="AT670" s="18" t="s">
        <v>140</v>
      </c>
      <c r="AU670" s="18" t="s">
        <v>138</v>
      </c>
    </row>
    <row r="671" s="14" customFormat="1">
      <c r="A671" s="14"/>
      <c r="B671" s="231"/>
      <c r="C671" s="232"/>
      <c r="D671" s="216" t="s">
        <v>142</v>
      </c>
      <c r="E671" s="233" t="s">
        <v>19</v>
      </c>
      <c r="F671" s="234" t="s">
        <v>758</v>
      </c>
      <c r="G671" s="232"/>
      <c r="H671" s="235">
        <v>102.90000000000001</v>
      </c>
      <c r="I671" s="236"/>
      <c r="J671" s="232"/>
      <c r="K671" s="232"/>
      <c r="L671" s="237"/>
      <c r="M671" s="238"/>
      <c r="N671" s="239"/>
      <c r="O671" s="239"/>
      <c r="P671" s="239"/>
      <c r="Q671" s="239"/>
      <c r="R671" s="239"/>
      <c r="S671" s="239"/>
      <c r="T671" s="240"/>
      <c r="U671" s="14"/>
      <c r="V671" s="14"/>
      <c r="W671" s="14"/>
      <c r="X671" s="14"/>
      <c r="Y671" s="14"/>
      <c r="Z671" s="14"/>
      <c r="AA671" s="14"/>
      <c r="AB671" s="14"/>
      <c r="AC671" s="14"/>
      <c r="AD671" s="14"/>
      <c r="AE671" s="14"/>
      <c r="AT671" s="241" t="s">
        <v>142</v>
      </c>
      <c r="AU671" s="241" t="s">
        <v>138</v>
      </c>
      <c r="AV671" s="14" t="s">
        <v>138</v>
      </c>
      <c r="AW671" s="14" t="s">
        <v>35</v>
      </c>
      <c r="AX671" s="14" t="s">
        <v>73</v>
      </c>
      <c r="AY671" s="241" t="s">
        <v>131</v>
      </c>
    </row>
    <row r="672" s="14" customFormat="1">
      <c r="A672" s="14"/>
      <c r="B672" s="231"/>
      <c r="C672" s="232"/>
      <c r="D672" s="216" t="s">
        <v>142</v>
      </c>
      <c r="E672" s="233" t="s">
        <v>19</v>
      </c>
      <c r="F672" s="234" t="s">
        <v>759</v>
      </c>
      <c r="G672" s="232"/>
      <c r="H672" s="235">
        <v>34.299999999999997</v>
      </c>
      <c r="I672" s="236"/>
      <c r="J672" s="232"/>
      <c r="K672" s="232"/>
      <c r="L672" s="237"/>
      <c r="M672" s="238"/>
      <c r="N672" s="239"/>
      <c r="O672" s="239"/>
      <c r="P672" s="239"/>
      <c r="Q672" s="239"/>
      <c r="R672" s="239"/>
      <c r="S672" s="239"/>
      <c r="T672" s="240"/>
      <c r="U672" s="14"/>
      <c r="V672" s="14"/>
      <c r="W672" s="14"/>
      <c r="X672" s="14"/>
      <c r="Y672" s="14"/>
      <c r="Z672" s="14"/>
      <c r="AA672" s="14"/>
      <c r="AB672" s="14"/>
      <c r="AC672" s="14"/>
      <c r="AD672" s="14"/>
      <c r="AE672" s="14"/>
      <c r="AT672" s="241" t="s">
        <v>142</v>
      </c>
      <c r="AU672" s="241" t="s">
        <v>138</v>
      </c>
      <c r="AV672" s="14" t="s">
        <v>138</v>
      </c>
      <c r="AW672" s="14" t="s">
        <v>35</v>
      </c>
      <c r="AX672" s="14" t="s">
        <v>73</v>
      </c>
      <c r="AY672" s="241" t="s">
        <v>131</v>
      </c>
    </row>
    <row r="673" s="14" customFormat="1">
      <c r="A673" s="14"/>
      <c r="B673" s="231"/>
      <c r="C673" s="232"/>
      <c r="D673" s="216" t="s">
        <v>142</v>
      </c>
      <c r="E673" s="233" t="s">
        <v>19</v>
      </c>
      <c r="F673" s="234" t="s">
        <v>760</v>
      </c>
      <c r="G673" s="232"/>
      <c r="H673" s="235">
        <v>264.60000000000002</v>
      </c>
      <c r="I673" s="236"/>
      <c r="J673" s="232"/>
      <c r="K673" s="232"/>
      <c r="L673" s="237"/>
      <c r="M673" s="238"/>
      <c r="N673" s="239"/>
      <c r="O673" s="239"/>
      <c r="P673" s="239"/>
      <c r="Q673" s="239"/>
      <c r="R673" s="239"/>
      <c r="S673" s="239"/>
      <c r="T673" s="240"/>
      <c r="U673" s="14"/>
      <c r="V673" s="14"/>
      <c r="W673" s="14"/>
      <c r="X673" s="14"/>
      <c r="Y673" s="14"/>
      <c r="Z673" s="14"/>
      <c r="AA673" s="14"/>
      <c r="AB673" s="14"/>
      <c r="AC673" s="14"/>
      <c r="AD673" s="14"/>
      <c r="AE673" s="14"/>
      <c r="AT673" s="241" t="s">
        <v>142</v>
      </c>
      <c r="AU673" s="241" t="s">
        <v>138</v>
      </c>
      <c r="AV673" s="14" t="s">
        <v>138</v>
      </c>
      <c r="AW673" s="14" t="s">
        <v>35</v>
      </c>
      <c r="AX673" s="14" t="s">
        <v>73</v>
      </c>
      <c r="AY673" s="241" t="s">
        <v>131</v>
      </c>
    </row>
    <row r="674" s="15" customFormat="1">
      <c r="A674" s="15"/>
      <c r="B674" s="242"/>
      <c r="C674" s="243"/>
      <c r="D674" s="216" t="s">
        <v>142</v>
      </c>
      <c r="E674" s="244" t="s">
        <v>19</v>
      </c>
      <c r="F674" s="245" t="s">
        <v>148</v>
      </c>
      <c r="G674" s="243"/>
      <c r="H674" s="246">
        <v>401.80000000000001</v>
      </c>
      <c r="I674" s="247"/>
      <c r="J674" s="243"/>
      <c r="K674" s="243"/>
      <c r="L674" s="248"/>
      <c r="M674" s="249"/>
      <c r="N674" s="250"/>
      <c r="O674" s="250"/>
      <c r="P674" s="250"/>
      <c r="Q674" s="250"/>
      <c r="R674" s="250"/>
      <c r="S674" s="250"/>
      <c r="T674" s="251"/>
      <c r="U674" s="15"/>
      <c r="V674" s="15"/>
      <c r="W674" s="15"/>
      <c r="X674" s="15"/>
      <c r="Y674" s="15"/>
      <c r="Z674" s="15"/>
      <c r="AA674" s="15"/>
      <c r="AB674" s="15"/>
      <c r="AC674" s="15"/>
      <c r="AD674" s="15"/>
      <c r="AE674" s="15"/>
      <c r="AT674" s="252" t="s">
        <v>142</v>
      </c>
      <c r="AU674" s="252" t="s">
        <v>138</v>
      </c>
      <c r="AV674" s="15" t="s">
        <v>137</v>
      </c>
      <c r="AW674" s="15" t="s">
        <v>35</v>
      </c>
      <c r="AX674" s="15" t="s">
        <v>81</v>
      </c>
      <c r="AY674" s="252" t="s">
        <v>131</v>
      </c>
    </row>
    <row r="675" s="2" customFormat="1" ht="21.75" customHeight="1">
      <c r="A675" s="39"/>
      <c r="B675" s="40"/>
      <c r="C675" s="253" t="s">
        <v>1052</v>
      </c>
      <c r="D675" s="253" t="s">
        <v>207</v>
      </c>
      <c r="E675" s="254" t="s">
        <v>1053</v>
      </c>
      <c r="F675" s="255" t="s">
        <v>1054</v>
      </c>
      <c r="G675" s="256" t="s">
        <v>136</v>
      </c>
      <c r="H675" s="257">
        <v>482.16000000000002</v>
      </c>
      <c r="I675" s="258"/>
      <c r="J675" s="259">
        <f>ROUND(I675*H675,2)</f>
        <v>0</v>
      </c>
      <c r="K675" s="260"/>
      <c r="L675" s="261"/>
      <c r="M675" s="262" t="s">
        <v>19</v>
      </c>
      <c r="N675" s="263" t="s">
        <v>45</v>
      </c>
      <c r="O675" s="85"/>
      <c r="P675" s="212">
        <f>O675*H675</f>
        <v>0</v>
      </c>
      <c r="Q675" s="212">
        <v>0.00013999999999999999</v>
      </c>
      <c r="R675" s="212">
        <f>Q675*H675</f>
        <v>0.067502400000000004</v>
      </c>
      <c r="S675" s="212">
        <v>0</v>
      </c>
      <c r="T675" s="213">
        <f>S675*H675</f>
        <v>0</v>
      </c>
      <c r="U675" s="39"/>
      <c r="V675" s="39"/>
      <c r="W675" s="39"/>
      <c r="X675" s="39"/>
      <c r="Y675" s="39"/>
      <c r="Z675" s="39"/>
      <c r="AA675" s="39"/>
      <c r="AB675" s="39"/>
      <c r="AC675" s="39"/>
      <c r="AD675" s="39"/>
      <c r="AE675" s="39"/>
      <c r="AR675" s="214" t="s">
        <v>346</v>
      </c>
      <c r="AT675" s="214" t="s">
        <v>207</v>
      </c>
      <c r="AU675" s="214" t="s">
        <v>138</v>
      </c>
      <c r="AY675" s="18" t="s">
        <v>131</v>
      </c>
      <c r="BE675" s="215">
        <f>IF(N675="základní",J675,0)</f>
        <v>0</v>
      </c>
      <c r="BF675" s="215">
        <f>IF(N675="snížená",J675,0)</f>
        <v>0</v>
      </c>
      <c r="BG675" s="215">
        <f>IF(N675="zákl. přenesená",J675,0)</f>
        <v>0</v>
      </c>
      <c r="BH675" s="215">
        <f>IF(N675="sníž. přenesená",J675,0)</f>
        <v>0</v>
      </c>
      <c r="BI675" s="215">
        <f>IF(N675="nulová",J675,0)</f>
        <v>0</v>
      </c>
      <c r="BJ675" s="18" t="s">
        <v>138</v>
      </c>
      <c r="BK675" s="215">
        <f>ROUND(I675*H675,2)</f>
        <v>0</v>
      </c>
      <c r="BL675" s="18" t="s">
        <v>312</v>
      </c>
      <c r="BM675" s="214" t="s">
        <v>1055</v>
      </c>
    </row>
    <row r="676" s="14" customFormat="1">
      <c r="A676" s="14"/>
      <c r="B676" s="231"/>
      <c r="C676" s="232"/>
      <c r="D676" s="216" t="s">
        <v>142</v>
      </c>
      <c r="E676" s="232"/>
      <c r="F676" s="234" t="s">
        <v>1056</v>
      </c>
      <c r="G676" s="232"/>
      <c r="H676" s="235">
        <v>482.16000000000002</v>
      </c>
      <c r="I676" s="236"/>
      <c r="J676" s="232"/>
      <c r="K676" s="232"/>
      <c r="L676" s="237"/>
      <c r="M676" s="238"/>
      <c r="N676" s="239"/>
      <c r="O676" s="239"/>
      <c r="P676" s="239"/>
      <c r="Q676" s="239"/>
      <c r="R676" s="239"/>
      <c r="S676" s="239"/>
      <c r="T676" s="240"/>
      <c r="U676" s="14"/>
      <c r="V676" s="14"/>
      <c r="W676" s="14"/>
      <c r="X676" s="14"/>
      <c r="Y676" s="14"/>
      <c r="Z676" s="14"/>
      <c r="AA676" s="14"/>
      <c r="AB676" s="14"/>
      <c r="AC676" s="14"/>
      <c r="AD676" s="14"/>
      <c r="AE676" s="14"/>
      <c r="AT676" s="241" t="s">
        <v>142</v>
      </c>
      <c r="AU676" s="241" t="s">
        <v>138</v>
      </c>
      <c r="AV676" s="14" t="s">
        <v>138</v>
      </c>
      <c r="AW676" s="14" t="s">
        <v>4</v>
      </c>
      <c r="AX676" s="14" t="s">
        <v>81</v>
      </c>
      <c r="AY676" s="241" t="s">
        <v>131</v>
      </c>
    </row>
    <row r="677" s="2" customFormat="1" ht="21.75" customHeight="1">
      <c r="A677" s="39"/>
      <c r="B677" s="40"/>
      <c r="C677" s="202" t="s">
        <v>1057</v>
      </c>
      <c r="D677" s="202" t="s">
        <v>133</v>
      </c>
      <c r="E677" s="203" t="s">
        <v>1058</v>
      </c>
      <c r="F677" s="204" t="s">
        <v>1059</v>
      </c>
      <c r="G677" s="205" t="s">
        <v>136</v>
      </c>
      <c r="H677" s="206">
        <v>2.3999999999999999</v>
      </c>
      <c r="I677" s="207"/>
      <c r="J677" s="208">
        <f>ROUND(I677*H677,2)</f>
        <v>0</v>
      </c>
      <c r="K677" s="209"/>
      <c r="L677" s="45"/>
      <c r="M677" s="210" t="s">
        <v>19</v>
      </c>
      <c r="N677" s="211" t="s">
        <v>45</v>
      </c>
      <c r="O677" s="85"/>
      <c r="P677" s="212">
        <f>O677*H677</f>
        <v>0</v>
      </c>
      <c r="Q677" s="212">
        <v>0</v>
      </c>
      <c r="R677" s="212">
        <f>Q677*H677</f>
        <v>0</v>
      </c>
      <c r="S677" s="212">
        <v>0</v>
      </c>
      <c r="T677" s="213">
        <f>S677*H677</f>
        <v>0</v>
      </c>
      <c r="U677" s="39"/>
      <c r="V677" s="39"/>
      <c r="W677" s="39"/>
      <c r="X677" s="39"/>
      <c r="Y677" s="39"/>
      <c r="Z677" s="39"/>
      <c r="AA677" s="39"/>
      <c r="AB677" s="39"/>
      <c r="AC677" s="39"/>
      <c r="AD677" s="39"/>
      <c r="AE677" s="39"/>
      <c r="AR677" s="214" t="s">
        <v>312</v>
      </c>
      <c r="AT677" s="214" t="s">
        <v>133</v>
      </c>
      <c r="AU677" s="214" t="s">
        <v>138</v>
      </c>
      <c r="AY677" s="18" t="s">
        <v>131</v>
      </c>
      <c r="BE677" s="215">
        <f>IF(N677="základní",J677,0)</f>
        <v>0</v>
      </c>
      <c r="BF677" s="215">
        <f>IF(N677="snížená",J677,0)</f>
        <v>0</v>
      </c>
      <c r="BG677" s="215">
        <f>IF(N677="zákl. přenesená",J677,0)</f>
        <v>0</v>
      </c>
      <c r="BH677" s="215">
        <f>IF(N677="sníž. přenesená",J677,0)</f>
        <v>0</v>
      </c>
      <c r="BI677" s="215">
        <f>IF(N677="nulová",J677,0)</f>
        <v>0</v>
      </c>
      <c r="BJ677" s="18" t="s">
        <v>138</v>
      </c>
      <c r="BK677" s="215">
        <f>ROUND(I677*H677,2)</f>
        <v>0</v>
      </c>
      <c r="BL677" s="18" t="s">
        <v>312</v>
      </c>
      <c r="BM677" s="214" t="s">
        <v>1060</v>
      </c>
    </row>
    <row r="678" s="2" customFormat="1">
      <c r="A678" s="39"/>
      <c r="B678" s="40"/>
      <c r="C678" s="41"/>
      <c r="D678" s="216" t="s">
        <v>140</v>
      </c>
      <c r="E678" s="41"/>
      <c r="F678" s="217" t="s">
        <v>1051</v>
      </c>
      <c r="G678" s="41"/>
      <c r="H678" s="41"/>
      <c r="I678" s="218"/>
      <c r="J678" s="41"/>
      <c r="K678" s="41"/>
      <c r="L678" s="45"/>
      <c r="M678" s="219"/>
      <c r="N678" s="220"/>
      <c r="O678" s="85"/>
      <c r="P678" s="85"/>
      <c r="Q678" s="85"/>
      <c r="R678" s="85"/>
      <c r="S678" s="85"/>
      <c r="T678" s="86"/>
      <c r="U678" s="39"/>
      <c r="V678" s="39"/>
      <c r="W678" s="39"/>
      <c r="X678" s="39"/>
      <c r="Y678" s="39"/>
      <c r="Z678" s="39"/>
      <c r="AA678" s="39"/>
      <c r="AB678" s="39"/>
      <c r="AC678" s="39"/>
      <c r="AD678" s="39"/>
      <c r="AE678" s="39"/>
      <c r="AT678" s="18" t="s">
        <v>140</v>
      </c>
      <c r="AU678" s="18" t="s">
        <v>138</v>
      </c>
    </row>
    <row r="679" s="13" customFormat="1">
      <c r="A679" s="13"/>
      <c r="B679" s="221"/>
      <c r="C679" s="222"/>
      <c r="D679" s="216" t="s">
        <v>142</v>
      </c>
      <c r="E679" s="223" t="s">
        <v>19</v>
      </c>
      <c r="F679" s="224" t="s">
        <v>794</v>
      </c>
      <c r="G679" s="222"/>
      <c r="H679" s="223" t="s">
        <v>19</v>
      </c>
      <c r="I679" s="225"/>
      <c r="J679" s="222"/>
      <c r="K679" s="222"/>
      <c r="L679" s="226"/>
      <c r="M679" s="227"/>
      <c r="N679" s="228"/>
      <c r="O679" s="228"/>
      <c r="P679" s="228"/>
      <c r="Q679" s="228"/>
      <c r="R679" s="228"/>
      <c r="S679" s="228"/>
      <c r="T679" s="229"/>
      <c r="U679" s="13"/>
      <c r="V679" s="13"/>
      <c r="W679" s="13"/>
      <c r="X679" s="13"/>
      <c r="Y679" s="13"/>
      <c r="Z679" s="13"/>
      <c r="AA679" s="13"/>
      <c r="AB679" s="13"/>
      <c r="AC679" s="13"/>
      <c r="AD679" s="13"/>
      <c r="AE679" s="13"/>
      <c r="AT679" s="230" t="s">
        <v>142</v>
      </c>
      <c r="AU679" s="230" t="s">
        <v>138</v>
      </c>
      <c r="AV679" s="13" t="s">
        <v>81</v>
      </c>
      <c r="AW679" s="13" t="s">
        <v>35</v>
      </c>
      <c r="AX679" s="13" t="s">
        <v>73</v>
      </c>
      <c r="AY679" s="230" t="s">
        <v>131</v>
      </c>
    </row>
    <row r="680" s="14" customFormat="1">
      <c r="A680" s="14"/>
      <c r="B680" s="231"/>
      <c r="C680" s="232"/>
      <c r="D680" s="216" t="s">
        <v>142</v>
      </c>
      <c r="E680" s="233" t="s">
        <v>19</v>
      </c>
      <c r="F680" s="234" t="s">
        <v>1061</v>
      </c>
      <c r="G680" s="232"/>
      <c r="H680" s="235">
        <v>2.3999999999999999</v>
      </c>
      <c r="I680" s="236"/>
      <c r="J680" s="232"/>
      <c r="K680" s="232"/>
      <c r="L680" s="237"/>
      <c r="M680" s="238"/>
      <c r="N680" s="239"/>
      <c r="O680" s="239"/>
      <c r="P680" s="239"/>
      <c r="Q680" s="239"/>
      <c r="R680" s="239"/>
      <c r="S680" s="239"/>
      <c r="T680" s="240"/>
      <c r="U680" s="14"/>
      <c r="V680" s="14"/>
      <c r="W680" s="14"/>
      <c r="X680" s="14"/>
      <c r="Y680" s="14"/>
      <c r="Z680" s="14"/>
      <c r="AA680" s="14"/>
      <c r="AB680" s="14"/>
      <c r="AC680" s="14"/>
      <c r="AD680" s="14"/>
      <c r="AE680" s="14"/>
      <c r="AT680" s="241" t="s">
        <v>142</v>
      </c>
      <c r="AU680" s="241" t="s">
        <v>138</v>
      </c>
      <c r="AV680" s="14" t="s">
        <v>138</v>
      </c>
      <c r="AW680" s="14" t="s">
        <v>35</v>
      </c>
      <c r="AX680" s="14" t="s">
        <v>81</v>
      </c>
      <c r="AY680" s="241" t="s">
        <v>131</v>
      </c>
    </row>
    <row r="681" s="2" customFormat="1" ht="16.5" customHeight="1">
      <c r="A681" s="39"/>
      <c r="B681" s="40"/>
      <c r="C681" s="253" t="s">
        <v>1062</v>
      </c>
      <c r="D681" s="253" t="s">
        <v>207</v>
      </c>
      <c r="E681" s="254" t="s">
        <v>1063</v>
      </c>
      <c r="F681" s="255" t="s">
        <v>1064</v>
      </c>
      <c r="G681" s="256" t="s">
        <v>136</v>
      </c>
      <c r="H681" s="257">
        <v>2.52</v>
      </c>
      <c r="I681" s="258"/>
      <c r="J681" s="259">
        <f>ROUND(I681*H681,2)</f>
        <v>0</v>
      </c>
      <c r="K681" s="260"/>
      <c r="L681" s="261"/>
      <c r="M681" s="262" t="s">
        <v>19</v>
      </c>
      <c r="N681" s="263" t="s">
        <v>45</v>
      </c>
      <c r="O681" s="85"/>
      <c r="P681" s="212">
        <f>O681*H681</f>
        <v>0</v>
      </c>
      <c r="Q681" s="212">
        <v>0.00050000000000000001</v>
      </c>
      <c r="R681" s="212">
        <f>Q681*H681</f>
        <v>0.0012600000000000001</v>
      </c>
      <c r="S681" s="212">
        <v>0</v>
      </c>
      <c r="T681" s="213">
        <f>S681*H681</f>
        <v>0</v>
      </c>
      <c r="U681" s="39"/>
      <c r="V681" s="39"/>
      <c r="W681" s="39"/>
      <c r="X681" s="39"/>
      <c r="Y681" s="39"/>
      <c r="Z681" s="39"/>
      <c r="AA681" s="39"/>
      <c r="AB681" s="39"/>
      <c r="AC681" s="39"/>
      <c r="AD681" s="39"/>
      <c r="AE681" s="39"/>
      <c r="AR681" s="214" t="s">
        <v>346</v>
      </c>
      <c r="AT681" s="214" t="s">
        <v>207</v>
      </c>
      <c r="AU681" s="214" t="s">
        <v>138</v>
      </c>
      <c r="AY681" s="18" t="s">
        <v>131</v>
      </c>
      <c r="BE681" s="215">
        <f>IF(N681="základní",J681,0)</f>
        <v>0</v>
      </c>
      <c r="BF681" s="215">
        <f>IF(N681="snížená",J681,0)</f>
        <v>0</v>
      </c>
      <c r="BG681" s="215">
        <f>IF(N681="zákl. přenesená",J681,0)</f>
        <v>0</v>
      </c>
      <c r="BH681" s="215">
        <f>IF(N681="sníž. přenesená",J681,0)</f>
        <v>0</v>
      </c>
      <c r="BI681" s="215">
        <f>IF(N681="nulová",J681,0)</f>
        <v>0</v>
      </c>
      <c r="BJ681" s="18" t="s">
        <v>138</v>
      </c>
      <c r="BK681" s="215">
        <f>ROUND(I681*H681,2)</f>
        <v>0</v>
      </c>
      <c r="BL681" s="18" t="s">
        <v>312</v>
      </c>
      <c r="BM681" s="214" t="s">
        <v>1065</v>
      </c>
    </row>
    <row r="682" s="14" customFormat="1">
      <c r="A682" s="14"/>
      <c r="B682" s="231"/>
      <c r="C682" s="232"/>
      <c r="D682" s="216" t="s">
        <v>142</v>
      </c>
      <c r="E682" s="232"/>
      <c r="F682" s="234" t="s">
        <v>1066</v>
      </c>
      <c r="G682" s="232"/>
      <c r="H682" s="235">
        <v>2.52</v>
      </c>
      <c r="I682" s="236"/>
      <c r="J682" s="232"/>
      <c r="K682" s="232"/>
      <c r="L682" s="237"/>
      <c r="M682" s="238"/>
      <c r="N682" s="239"/>
      <c r="O682" s="239"/>
      <c r="P682" s="239"/>
      <c r="Q682" s="239"/>
      <c r="R682" s="239"/>
      <c r="S682" s="239"/>
      <c r="T682" s="240"/>
      <c r="U682" s="14"/>
      <c r="V682" s="14"/>
      <c r="W682" s="14"/>
      <c r="X682" s="14"/>
      <c r="Y682" s="14"/>
      <c r="Z682" s="14"/>
      <c r="AA682" s="14"/>
      <c r="AB682" s="14"/>
      <c r="AC682" s="14"/>
      <c r="AD682" s="14"/>
      <c r="AE682" s="14"/>
      <c r="AT682" s="241" t="s">
        <v>142</v>
      </c>
      <c r="AU682" s="241" t="s">
        <v>138</v>
      </c>
      <c r="AV682" s="14" t="s">
        <v>138</v>
      </c>
      <c r="AW682" s="14" t="s">
        <v>4</v>
      </c>
      <c r="AX682" s="14" t="s">
        <v>81</v>
      </c>
      <c r="AY682" s="241" t="s">
        <v>131</v>
      </c>
    </row>
    <row r="683" s="2" customFormat="1" ht="21.75" customHeight="1">
      <c r="A683" s="39"/>
      <c r="B683" s="40"/>
      <c r="C683" s="202" t="s">
        <v>1067</v>
      </c>
      <c r="D683" s="202" t="s">
        <v>133</v>
      </c>
      <c r="E683" s="203" t="s">
        <v>1068</v>
      </c>
      <c r="F683" s="204" t="s">
        <v>1069</v>
      </c>
      <c r="G683" s="205" t="s">
        <v>184</v>
      </c>
      <c r="H683" s="206">
        <v>5</v>
      </c>
      <c r="I683" s="207"/>
      <c r="J683" s="208">
        <f>ROUND(I683*H683,2)</f>
        <v>0</v>
      </c>
      <c r="K683" s="209"/>
      <c r="L683" s="45"/>
      <c r="M683" s="210" t="s">
        <v>19</v>
      </c>
      <c r="N683" s="211" t="s">
        <v>45</v>
      </c>
      <c r="O683" s="85"/>
      <c r="P683" s="212">
        <f>O683*H683</f>
        <v>0</v>
      </c>
      <c r="Q683" s="212">
        <v>1.0000000000000001E-05</v>
      </c>
      <c r="R683" s="212">
        <f>Q683*H683</f>
        <v>5.0000000000000002E-05</v>
      </c>
      <c r="S683" s="212">
        <v>0</v>
      </c>
      <c r="T683" s="213">
        <f>S683*H683</f>
        <v>0</v>
      </c>
      <c r="U683" s="39"/>
      <c r="V683" s="39"/>
      <c r="W683" s="39"/>
      <c r="X683" s="39"/>
      <c r="Y683" s="39"/>
      <c r="Z683" s="39"/>
      <c r="AA683" s="39"/>
      <c r="AB683" s="39"/>
      <c r="AC683" s="39"/>
      <c r="AD683" s="39"/>
      <c r="AE683" s="39"/>
      <c r="AR683" s="214" t="s">
        <v>312</v>
      </c>
      <c r="AT683" s="214" t="s">
        <v>133</v>
      </c>
      <c r="AU683" s="214" t="s">
        <v>138</v>
      </c>
      <c r="AY683" s="18" t="s">
        <v>131</v>
      </c>
      <c r="BE683" s="215">
        <f>IF(N683="základní",J683,0)</f>
        <v>0</v>
      </c>
      <c r="BF683" s="215">
        <f>IF(N683="snížená",J683,0)</f>
        <v>0</v>
      </c>
      <c r="BG683" s="215">
        <f>IF(N683="zákl. přenesená",J683,0)</f>
        <v>0</v>
      </c>
      <c r="BH683" s="215">
        <f>IF(N683="sníž. přenesená",J683,0)</f>
        <v>0</v>
      </c>
      <c r="BI683" s="215">
        <f>IF(N683="nulová",J683,0)</f>
        <v>0</v>
      </c>
      <c r="BJ683" s="18" t="s">
        <v>138</v>
      </c>
      <c r="BK683" s="215">
        <f>ROUND(I683*H683,2)</f>
        <v>0</v>
      </c>
      <c r="BL683" s="18" t="s">
        <v>312</v>
      </c>
      <c r="BM683" s="214" t="s">
        <v>1070</v>
      </c>
    </row>
    <row r="684" s="2" customFormat="1">
      <c r="A684" s="39"/>
      <c r="B684" s="40"/>
      <c r="C684" s="41"/>
      <c r="D684" s="216" t="s">
        <v>140</v>
      </c>
      <c r="E684" s="41"/>
      <c r="F684" s="217" t="s">
        <v>1051</v>
      </c>
      <c r="G684" s="41"/>
      <c r="H684" s="41"/>
      <c r="I684" s="218"/>
      <c r="J684" s="41"/>
      <c r="K684" s="41"/>
      <c r="L684" s="45"/>
      <c r="M684" s="219"/>
      <c r="N684" s="220"/>
      <c r="O684" s="85"/>
      <c r="P684" s="85"/>
      <c r="Q684" s="85"/>
      <c r="R684" s="85"/>
      <c r="S684" s="85"/>
      <c r="T684" s="86"/>
      <c r="U684" s="39"/>
      <c r="V684" s="39"/>
      <c r="W684" s="39"/>
      <c r="X684" s="39"/>
      <c r="Y684" s="39"/>
      <c r="Z684" s="39"/>
      <c r="AA684" s="39"/>
      <c r="AB684" s="39"/>
      <c r="AC684" s="39"/>
      <c r="AD684" s="39"/>
      <c r="AE684" s="39"/>
      <c r="AT684" s="18" t="s">
        <v>140</v>
      </c>
      <c r="AU684" s="18" t="s">
        <v>138</v>
      </c>
    </row>
    <row r="685" s="13" customFormat="1">
      <c r="A685" s="13"/>
      <c r="B685" s="221"/>
      <c r="C685" s="222"/>
      <c r="D685" s="216" t="s">
        <v>142</v>
      </c>
      <c r="E685" s="223" t="s">
        <v>19</v>
      </c>
      <c r="F685" s="224" t="s">
        <v>1071</v>
      </c>
      <c r="G685" s="222"/>
      <c r="H685" s="223" t="s">
        <v>19</v>
      </c>
      <c r="I685" s="225"/>
      <c r="J685" s="222"/>
      <c r="K685" s="222"/>
      <c r="L685" s="226"/>
      <c r="M685" s="227"/>
      <c r="N685" s="228"/>
      <c r="O685" s="228"/>
      <c r="P685" s="228"/>
      <c r="Q685" s="228"/>
      <c r="R685" s="228"/>
      <c r="S685" s="228"/>
      <c r="T685" s="229"/>
      <c r="U685" s="13"/>
      <c r="V685" s="13"/>
      <c r="W685" s="13"/>
      <c r="X685" s="13"/>
      <c r="Y685" s="13"/>
      <c r="Z685" s="13"/>
      <c r="AA685" s="13"/>
      <c r="AB685" s="13"/>
      <c r="AC685" s="13"/>
      <c r="AD685" s="13"/>
      <c r="AE685" s="13"/>
      <c r="AT685" s="230" t="s">
        <v>142</v>
      </c>
      <c r="AU685" s="230" t="s">
        <v>138</v>
      </c>
      <c r="AV685" s="13" t="s">
        <v>81</v>
      </c>
      <c r="AW685" s="13" t="s">
        <v>35</v>
      </c>
      <c r="AX685" s="13" t="s">
        <v>73</v>
      </c>
      <c r="AY685" s="230" t="s">
        <v>131</v>
      </c>
    </row>
    <row r="686" s="14" customFormat="1">
      <c r="A686" s="14"/>
      <c r="B686" s="231"/>
      <c r="C686" s="232"/>
      <c r="D686" s="216" t="s">
        <v>142</v>
      </c>
      <c r="E686" s="233" t="s">
        <v>19</v>
      </c>
      <c r="F686" s="234" t="s">
        <v>1072</v>
      </c>
      <c r="G686" s="232"/>
      <c r="H686" s="235">
        <v>5</v>
      </c>
      <c r="I686" s="236"/>
      <c r="J686" s="232"/>
      <c r="K686" s="232"/>
      <c r="L686" s="237"/>
      <c r="M686" s="238"/>
      <c r="N686" s="239"/>
      <c r="O686" s="239"/>
      <c r="P686" s="239"/>
      <c r="Q686" s="239"/>
      <c r="R686" s="239"/>
      <c r="S686" s="239"/>
      <c r="T686" s="240"/>
      <c r="U686" s="14"/>
      <c r="V686" s="14"/>
      <c r="W686" s="14"/>
      <c r="X686" s="14"/>
      <c r="Y686" s="14"/>
      <c r="Z686" s="14"/>
      <c r="AA686" s="14"/>
      <c r="AB686" s="14"/>
      <c r="AC686" s="14"/>
      <c r="AD686" s="14"/>
      <c r="AE686" s="14"/>
      <c r="AT686" s="241" t="s">
        <v>142</v>
      </c>
      <c r="AU686" s="241" t="s">
        <v>138</v>
      </c>
      <c r="AV686" s="14" t="s">
        <v>138</v>
      </c>
      <c r="AW686" s="14" t="s">
        <v>35</v>
      </c>
      <c r="AX686" s="14" t="s">
        <v>81</v>
      </c>
      <c r="AY686" s="241" t="s">
        <v>131</v>
      </c>
    </row>
    <row r="687" s="2" customFormat="1" ht="21.75" customHeight="1">
      <c r="A687" s="39"/>
      <c r="B687" s="40"/>
      <c r="C687" s="202" t="s">
        <v>1073</v>
      </c>
      <c r="D687" s="202" t="s">
        <v>133</v>
      </c>
      <c r="E687" s="203" t="s">
        <v>1074</v>
      </c>
      <c r="F687" s="204" t="s">
        <v>1075</v>
      </c>
      <c r="G687" s="205" t="s">
        <v>184</v>
      </c>
      <c r="H687" s="206">
        <v>2</v>
      </c>
      <c r="I687" s="207"/>
      <c r="J687" s="208">
        <f>ROUND(I687*H687,2)</f>
        <v>0</v>
      </c>
      <c r="K687" s="209"/>
      <c r="L687" s="45"/>
      <c r="M687" s="210" t="s">
        <v>19</v>
      </c>
      <c r="N687" s="211" t="s">
        <v>45</v>
      </c>
      <c r="O687" s="85"/>
      <c r="P687" s="212">
        <f>O687*H687</f>
        <v>0</v>
      </c>
      <c r="Q687" s="212">
        <v>4.0000000000000003E-05</v>
      </c>
      <c r="R687" s="212">
        <f>Q687*H687</f>
        <v>8.0000000000000007E-05</v>
      </c>
      <c r="S687" s="212">
        <v>0</v>
      </c>
      <c r="T687" s="213">
        <f>S687*H687</f>
        <v>0</v>
      </c>
      <c r="U687" s="39"/>
      <c r="V687" s="39"/>
      <c r="W687" s="39"/>
      <c r="X687" s="39"/>
      <c r="Y687" s="39"/>
      <c r="Z687" s="39"/>
      <c r="AA687" s="39"/>
      <c r="AB687" s="39"/>
      <c r="AC687" s="39"/>
      <c r="AD687" s="39"/>
      <c r="AE687" s="39"/>
      <c r="AR687" s="214" t="s">
        <v>312</v>
      </c>
      <c r="AT687" s="214" t="s">
        <v>133</v>
      </c>
      <c r="AU687" s="214" t="s">
        <v>138</v>
      </c>
      <c r="AY687" s="18" t="s">
        <v>131</v>
      </c>
      <c r="BE687" s="215">
        <f>IF(N687="základní",J687,0)</f>
        <v>0</v>
      </c>
      <c r="BF687" s="215">
        <f>IF(N687="snížená",J687,0)</f>
        <v>0</v>
      </c>
      <c r="BG687" s="215">
        <f>IF(N687="zákl. přenesená",J687,0)</f>
        <v>0</v>
      </c>
      <c r="BH687" s="215">
        <f>IF(N687="sníž. přenesená",J687,0)</f>
        <v>0</v>
      </c>
      <c r="BI687" s="215">
        <f>IF(N687="nulová",J687,0)</f>
        <v>0</v>
      </c>
      <c r="BJ687" s="18" t="s">
        <v>138</v>
      </c>
      <c r="BK687" s="215">
        <f>ROUND(I687*H687,2)</f>
        <v>0</v>
      </c>
      <c r="BL687" s="18" t="s">
        <v>312</v>
      </c>
      <c r="BM687" s="214" t="s">
        <v>1076</v>
      </c>
    </row>
    <row r="688" s="2" customFormat="1">
      <c r="A688" s="39"/>
      <c r="B688" s="40"/>
      <c r="C688" s="41"/>
      <c r="D688" s="216" t="s">
        <v>140</v>
      </c>
      <c r="E688" s="41"/>
      <c r="F688" s="217" t="s">
        <v>1051</v>
      </c>
      <c r="G688" s="41"/>
      <c r="H688" s="41"/>
      <c r="I688" s="218"/>
      <c r="J688" s="41"/>
      <c r="K688" s="41"/>
      <c r="L688" s="45"/>
      <c r="M688" s="219"/>
      <c r="N688" s="220"/>
      <c r="O688" s="85"/>
      <c r="P688" s="85"/>
      <c r="Q688" s="85"/>
      <c r="R688" s="85"/>
      <c r="S688" s="85"/>
      <c r="T688" s="86"/>
      <c r="U688" s="39"/>
      <c r="V688" s="39"/>
      <c r="W688" s="39"/>
      <c r="X688" s="39"/>
      <c r="Y688" s="39"/>
      <c r="Z688" s="39"/>
      <c r="AA688" s="39"/>
      <c r="AB688" s="39"/>
      <c r="AC688" s="39"/>
      <c r="AD688" s="39"/>
      <c r="AE688" s="39"/>
      <c r="AT688" s="18" t="s">
        <v>140</v>
      </c>
      <c r="AU688" s="18" t="s">
        <v>138</v>
      </c>
    </row>
    <row r="689" s="2" customFormat="1" ht="16.5" customHeight="1">
      <c r="A689" s="39"/>
      <c r="B689" s="40"/>
      <c r="C689" s="202" t="s">
        <v>1077</v>
      </c>
      <c r="D689" s="202" t="s">
        <v>133</v>
      </c>
      <c r="E689" s="203" t="s">
        <v>1078</v>
      </c>
      <c r="F689" s="204" t="s">
        <v>1079</v>
      </c>
      <c r="G689" s="205" t="s">
        <v>241</v>
      </c>
      <c r="H689" s="206">
        <v>51.799999999999997</v>
      </c>
      <c r="I689" s="207"/>
      <c r="J689" s="208">
        <f>ROUND(I689*H689,2)</f>
        <v>0</v>
      </c>
      <c r="K689" s="209"/>
      <c r="L689" s="45"/>
      <c r="M689" s="210" t="s">
        <v>19</v>
      </c>
      <c r="N689" s="211" t="s">
        <v>45</v>
      </c>
      <c r="O689" s="85"/>
      <c r="P689" s="212">
        <f>O689*H689</f>
        <v>0</v>
      </c>
      <c r="Q689" s="212">
        <v>0</v>
      </c>
      <c r="R689" s="212">
        <f>Q689*H689</f>
        <v>0</v>
      </c>
      <c r="S689" s="212">
        <v>0</v>
      </c>
      <c r="T689" s="213">
        <f>S689*H689</f>
        <v>0</v>
      </c>
      <c r="U689" s="39"/>
      <c r="V689" s="39"/>
      <c r="W689" s="39"/>
      <c r="X689" s="39"/>
      <c r="Y689" s="39"/>
      <c r="Z689" s="39"/>
      <c r="AA689" s="39"/>
      <c r="AB689" s="39"/>
      <c r="AC689" s="39"/>
      <c r="AD689" s="39"/>
      <c r="AE689" s="39"/>
      <c r="AR689" s="214" t="s">
        <v>312</v>
      </c>
      <c r="AT689" s="214" t="s">
        <v>133</v>
      </c>
      <c r="AU689" s="214" t="s">
        <v>138</v>
      </c>
      <c r="AY689" s="18" t="s">
        <v>131</v>
      </c>
      <c r="BE689" s="215">
        <f>IF(N689="základní",J689,0)</f>
        <v>0</v>
      </c>
      <c r="BF689" s="215">
        <f>IF(N689="snížená",J689,0)</f>
        <v>0</v>
      </c>
      <c r="BG689" s="215">
        <f>IF(N689="zákl. přenesená",J689,0)</f>
        <v>0</v>
      </c>
      <c r="BH689" s="215">
        <f>IF(N689="sníž. přenesená",J689,0)</f>
        <v>0</v>
      </c>
      <c r="BI689" s="215">
        <f>IF(N689="nulová",J689,0)</f>
        <v>0</v>
      </c>
      <c r="BJ689" s="18" t="s">
        <v>138</v>
      </c>
      <c r="BK689" s="215">
        <f>ROUND(I689*H689,2)</f>
        <v>0</v>
      </c>
      <c r="BL689" s="18" t="s">
        <v>312</v>
      </c>
      <c r="BM689" s="214" t="s">
        <v>1080</v>
      </c>
    </row>
    <row r="690" s="2" customFormat="1">
      <c r="A690" s="39"/>
      <c r="B690" s="40"/>
      <c r="C690" s="41"/>
      <c r="D690" s="216" t="s">
        <v>140</v>
      </c>
      <c r="E690" s="41"/>
      <c r="F690" s="217" t="s">
        <v>1051</v>
      </c>
      <c r="G690" s="41"/>
      <c r="H690" s="41"/>
      <c r="I690" s="218"/>
      <c r="J690" s="41"/>
      <c r="K690" s="41"/>
      <c r="L690" s="45"/>
      <c r="M690" s="219"/>
      <c r="N690" s="220"/>
      <c r="O690" s="85"/>
      <c r="P690" s="85"/>
      <c r="Q690" s="85"/>
      <c r="R690" s="85"/>
      <c r="S690" s="85"/>
      <c r="T690" s="86"/>
      <c r="U690" s="39"/>
      <c r="V690" s="39"/>
      <c r="W690" s="39"/>
      <c r="X690" s="39"/>
      <c r="Y690" s="39"/>
      <c r="Z690" s="39"/>
      <c r="AA690" s="39"/>
      <c r="AB690" s="39"/>
      <c r="AC690" s="39"/>
      <c r="AD690" s="39"/>
      <c r="AE690" s="39"/>
      <c r="AT690" s="18" t="s">
        <v>140</v>
      </c>
      <c r="AU690" s="18" t="s">
        <v>138</v>
      </c>
    </row>
    <row r="691" s="14" customFormat="1">
      <c r="A691" s="14"/>
      <c r="B691" s="231"/>
      <c r="C691" s="232"/>
      <c r="D691" s="216" t="s">
        <v>142</v>
      </c>
      <c r="E691" s="233" t="s">
        <v>19</v>
      </c>
      <c r="F691" s="234" t="s">
        <v>994</v>
      </c>
      <c r="G691" s="232"/>
      <c r="H691" s="235">
        <v>51.799999999999997</v>
      </c>
      <c r="I691" s="236"/>
      <c r="J691" s="232"/>
      <c r="K691" s="232"/>
      <c r="L691" s="237"/>
      <c r="M691" s="238"/>
      <c r="N691" s="239"/>
      <c r="O691" s="239"/>
      <c r="P691" s="239"/>
      <c r="Q691" s="239"/>
      <c r="R691" s="239"/>
      <c r="S691" s="239"/>
      <c r="T691" s="240"/>
      <c r="U691" s="14"/>
      <c r="V691" s="14"/>
      <c r="W691" s="14"/>
      <c r="X691" s="14"/>
      <c r="Y691" s="14"/>
      <c r="Z691" s="14"/>
      <c r="AA691" s="14"/>
      <c r="AB691" s="14"/>
      <c r="AC691" s="14"/>
      <c r="AD691" s="14"/>
      <c r="AE691" s="14"/>
      <c r="AT691" s="241" t="s">
        <v>142</v>
      </c>
      <c r="AU691" s="241" t="s">
        <v>138</v>
      </c>
      <c r="AV691" s="14" t="s">
        <v>138</v>
      </c>
      <c r="AW691" s="14" t="s">
        <v>35</v>
      </c>
      <c r="AX691" s="14" t="s">
        <v>81</v>
      </c>
      <c r="AY691" s="241" t="s">
        <v>131</v>
      </c>
    </row>
    <row r="692" s="2" customFormat="1" ht="16.5" customHeight="1">
      <c r="A692" s="39"/>
      <c r="B692" s="40"/>
      <c r="C692" s="202" t="s">
        <v>1081</v>
      </c>
      <c r="D692" s="202" t="s">
        <v>133</v>
      </c>
      <c r="E692" s="203" t="s">
        <v>1082</v>
      </c>
      <c r="F692" s="204" t="s">
        <v>1083</v>
      </c>
      <c r="G692" s="205" t="s">
        <v>241</v>
      </c>
      <c r="H692" s="206">
        <v>90.299999999999997</v>
      </c>
      <c r="I692" s="207"/>
      <c r="J692" s="208">
        <f>ROUND(I692*H692,2)</f>
        <v>0</v>
      </c>
      <c r="K692" s="209"/>
      <c r="L692" s="45"/>
      <c r="M692" s="210" t="s">
        <v>19</v>
      </c>
      <c r="N692" s="211" t="s">
        <v>45</v>
      </c>
      <c r="O692" s="85"/>
      <c r="P692" s="212">
        <f>O692*H692</f>
        <v>0</v>
      </c>
      <c r="Q692" s="212">
        <v>0</v>
      </c>
      <c r="R692" s="212">
        <f>Q692*H692</f>
        <v>0</v>
      </c>
      <c r="S692" s="212">
        <v>0</v>
      </c>
      <c r="T692" s="213">
        <f>S692*H692</f>
        <v>0</v>
      </c>
      <c r="U692" s="39"/>
      <c r="V692" s="39"/>
      <c r="W692" s="39"/>
      <c r="X692" s="39"/>
      <c r="Y692" s="39"/>
      <c r="Z692" s="39"/>
      <c r="AA692" s="39"/>
      <c r="AB692" s="39"/>
      <c r="AC692" s="39"/>
      <c r="AD692" s="39"/>
      <c r="AE692" s="39"/>
      <c r="AR692" s="214" t="s">
        <v>312</v>
      </c>
      <c r="AT692" s="214" t="s">
        <v>133</v>
      </c>
      <c r="AU692" s="214" t="s">
        <v>138</v>
      </c>
      <c r="AY692" s="18" t="s">
        <v>131</v>
      </c>
      <c r="BE692" s="215">
        <f>IF(N692="základní",J692,0)</f>
        <v>0</v>
      </c>
      <c r="BF692" s="215">
        <f>IF(N692="snížená",J692,0)</f>
        <v>0</v>
      </c>
      <c r="BG692" s="215">
        <f>IF(N692="zákl. přenesená",J692,0)</f>
        <v>0</v>
      </c>
      <c r="BH692" s="215">
        <f>IF(N692="sníž. přenesená",J692,0)</f>
        <v>0</v>
      </c>
      <c r="BI692" s="215">
        <f>IF(N692="nulová",J692,0)</f>
        <v>0</v>
      </c>
      <c r="BJ692" s="18" t="s">
        <v>138</v>
      </c>
      <c r="BK692" s="215">
        <f>ROUND(I692*H692,2)</f>
        <v>0</v>
      </c>
      <c r="BL692" s="18" t="s">
        <v>312</v>
      </c>
      <c r="BM692" s="214" t="s">
        <v>1084</v>
      </c>
    </row>
    <row r="693" s="2" customFormat="1">
      <c r="A693" s="39"/>
      <c r="B693" s="40"/>
      <c r="C693" s="41"/>
      <c r="D693" s="216" t="s">
        <v>140</v>
      </c>
      <c r="E693" s="41"/>
      <c r="F693" s="217" t="s">
        <v>1051</v>
      </c>
      <c r="G693" s="41"/>
      <c r="H693" s="41"/>
      <c r="I693" s="218"/>
      <c r="J693" s="41"/>
      <c r="K693" s="41"/>
      <c r="L693" s="45"/>
      <c r="M693" s="219"/>
      <c r="N693" s="220"/>
      <c r="O693" s="85"/>
      <c r="P693" s="85"/>
      <c r="Q693" s="85"/>
      <c r="R693" s="85"/>
      <c r="S693" s="85"/>
      <c r="T693" s="86"/>
      <c r="U693" s="39"/>
      <c r="V693" s="39"/>
      <c r="W693" s="39"/>
      <c r="X693" s="39"/>
      <c r="Y693" s="39"/>
      <c r="Z693" s="39"/>
      <c r="AA693" s="39"/>
      <c r="AB693" s="39"/>
      <c r="AC693" s="39"/>
      <c r="AD693" s="39"/>
      <c r="AE693" s="39"/>
      <c r="AT693" s="18" t="s">
        <v>140</v>
      </c>
      <c r="AU693" s="18" t="s">
        <v>138</v>
      </c>
    </row>
    <row r="694" s="14" customFormat="1">
      <c r="A694" s="14"/>
      <c r="B694" s="231"/>
      <c r="C694" s="232"/>
      <c r="D694" s="216" t="s">
        <v>142</v>
      </c>
      <c r="E694" s="233" t="s">
        <v>19</v>
      </c>
      <c r="F694" s="234" t="s">
        <v>1085</v>
      </c>
      <c r="G694" s="232"/>
      <c r="H694" s="235">
        <v>90.299999999999997</v>
      </c>
      <c r="I694" s="236"/>
      <c r="J694" s="232"/>
      <c r="K694" s="232"/>
      <c r="L694" s="237"/>
      <c r="M694" s="238"/>
      <c r="N694" s="239"/>
      <c r="O694" s="239"/>
      <c r="P694" s="239"/>
      <c r="Q694" s="239"/>
      <c r="R694" s="239"/>
      <c r="S694" s="239"/>
      <c r="T694" s="240"/>
      <c r="U694" s="14"/>
      <c r="V694" s="14"/>
      <c r="W694" s="14"/>
      <c r="X694" s="14"/>
      <c r="Y694" s="14"/>
      <c r="Z694" s="14"/>
      <c r="AA694" s="14"/>
      <c r="AB694" s="14"/>
      <c r="AC694" s="14"/>
      <c r="AD694" s="14"/>
      <c r="AE694" s="14"/>
      <c r="AT694" s="241" t="s">
        <v>142</v>
      </c>
      <c r="AU694" s="241" t="s">
        <v>138</v>
      </c>
      <c r="AV694" s="14" t="s">
        <v>138</v>
      </c>
      <c r="AW694" s="14" t="s">
        <v>35</v>
      </c>
      <c r="AX694" s="14" t="s">
        <v>81</v>
      </c>
      <c r="AY694" s="241" t="s">
        <v>131</v>
      </c>
    </row>
    <row r="695" s="2" customFormat="1" ht="21.75" customHeight="1">
      <c r="A695" s="39"/>
      <c r="B695" s="40"/>
      <c r="C695" s="202" t="s">
        <v>1086</v>
      </c>
      <c r="D695" s="202" t="s">
        <v>133</v>
      </c>
      <c r="E695" s="203" t="s">
        <v>1087</v>
      </c>
      <c r="F695" s="204" t="s">
        <v>1088</v>
      </c>
      <c r="G695" s="205" t="s">
        <v>136</v>
      </c>
      <c r="H695" s="206">
        <v>401.80000000000001</v>
      </c>
      <c r="I695" s="207"/>
      <c r="J695" s="208">
        <f>ROUND(I695*H695,2)</f>
        <v>0</v>
      </c>
      <c r="K695" s="209"/>
      <c r="L695" s="45"/>
      <c r="M695" s="210" t="s">
        <v>19</v>
      </c>
      <c r="N695" s="211" t="s">
        <v>45</v>
      </c>
      <c r="O695" s="85"/>
      <c r="P695" s="212">
        <f>O695*H695</f>
        <v>0</v>
      </c>
      <c r="Q695" s="212">
        <v>0</v>
      </c>
      <c r="R695" s="212">
        <f>Q695*H695</f>
        <v>0</v>
      </c>
      <c r="S695" s="212">
        <v>0</v>
      </c>
      <c r="T695" s="213">
        <f>S695*H695</f>
        <v>0</v>
      </c>
      <c r="U695" s="39"/>
      <c r="V695" s="39"/>
      <c r="W695" s="39"/>
      <c r="X695" s="39"/>
      <c r="Y695" s="39"/>
      <c r="Z695" s="39"/>
      <c r="AA695" s="39"/>
      <c r="AB695" s="39"/>
      <c r="AC695" s="39"/>
      <c r="AD695" s="39"/>
      <c r="AE695" s="39"/>
      <c r="AR695" s="214" t="s">
        <v>312</v>
      </c>
      <c r="AT695" s="214" t="s">
        <v>133</v>
      </c>
      <c r="AU695" s="214" t="s">
        <v>138</v>
      </c>
      <c r="AY695" s="18" t="s">
        <v>131</v>
      </c>
      <c r="BE695" s="215">
        <f>IF(N695="základní",J695,0)</f>
        <v>0</v>
      </c>
      <c r="BF695" s="215">
        <f>IF(N695="snížená",J695,0)</f>
        <v>0</v>
      </c>
      <c r="BG695" s="215">
        <f>IF(N695="zákl. přenesená",J695,0)</f>
        <v>0</v>
      </c>
      <c r="BH695" s="215">
        <f>IF(N695="sníž. přenesená",J695,0)</f>
        <v>0</v>
      </c>
      <c r="BI695" s="215">
        <f>IF(N695="nulová",J695,0)</f>
        <v>0</v>
      </c>
      <c r="BJ695" s="18" t="s">
        <v>138</v>
      </c>
      <c r="BK695" s="215">
        <f>ROUND(I695*H695,2)</f>
        <v>0</v>
      </c>
      <c r="BL695" s="18" t="s">
        <v>312</v>
      </c>
      <c r="BM695" s="214" t="s">
        <v>1089</v>
      </c>
    </row>
    <row r="696" s="2" customFormat="1">
      <c r="A696" s="39"/>
      <c r="B696" s="40"/>
      <c r="C696" s="41"/>
      <c r="D696" s="216" t="s">
        <v>140</v>
      </c>
      <c r="E696" s="41"/>
      <c r="F696" s="217" t="s">
        <v>1051</v>
      </c>
      <c r="G696" s="41"/>
      <c r="H696" s="41"/>
      <c r="I696" s="218"/>
      <c r="J696" s="41"/>
      <c r="K696" s="41"/>
      <c r="L696" s="45"/>
      <c r="M696" s="219"/>
      <c r="N696" s="220"/>
      <c r="O696" s="85"/>
      <c r="P696" s="85"/>
      <c r="Q696" s="85"/>
      <c r="R696" s="85"/>
      <c r="S696" s="85"/>
      <c r="T696" s="86"/>
      <c r="U696" s="39"/>
      <c r="V696" s="39"/>
      <c r="W696" s="39"/>
      <c r="X696" s="39"/>
      <c r="Y696" s="39"/>
      <c r="Z696" s="39"/>
      <c r="AA696" s="39"/>
      <c r="AB696" s="39"/>
      <c r="AC696" s="39"/>
      <c r="AD696" s="39"/>
      <c r="AE696" s="39"/>
      <c r="AT696" s="18" t="s">
        <v>140</v>
      </c>
      <c r="AU696" s="18" t="s">
        <v>138</v>
      </c>
    </row>
    <row r="697" s="2" customFormat="1" ht="16.5" customHeight="1">
      <c r="A697" s="39"/>
      <c r="B697" s="40"/>
      <c r="C697" s="202" t="s">
        <v>1090</v>
      </c>
      <c r="D697" s="202" t="s">
        <v>133</v>
      </c>
      <c r="E697" s="203" t="s">
        <v>1091</v>
      </c>
      <c r="F697" s="204" t="s">
        <v>1092</v>
      </c>
      <c r="G697" s="205" t="s">
        <v>136</v>
      </c>
      <c r="H697" s="206">
        <v>385.24000000000001</v>
      </c>
      <c r="I697" s="207"/>
      <c r="J697" s="208">
        <f>ROUND(I697*H697,2)</f>
        <v>0</v>
      </c>
      <c r="K697" s="209"/>
      <c r="L697" s="45"/>
      <c r="M697" s="210" t="s">
        <v>19</v>
      </c>
      <c r="N697" s="211" t="s">
        <v>45</v>
      </c>
      <c r="O697" s="85"/>
      <c r="P697" s="212">
        <f>O697*H697</f>
        <v>0</v>
      </c>
      <c r="Q697" s="212">
        <v>0.00013999999999999999</v>
      </c>
      <c r="R697" s="212">
        <f>Q697*H697</f>
        <v>0.053933599999999998</v>
      </c>
      <c r="S697" s="212">
        <v>0</v>
      </c>
      <c r="T697" s="213">
        <f>S697*H697</f>
        <v>0</v>
      </c>
      <c r="U697" s="39"/>
      <c r="V697" s="39"/>
      <c r="W697" s="39"/>
      <c r="X697" s="39"/>
      <c r="Y697" s="39"/>
      <c r="Z697" s="39"/>
      <c r="AA697" s="39"/>
      <c r="AB697" s="39"/>
      <c r="AC697" s="39"/>
      <c r="AD697" s="39"/>
      <c r="AE697" s="39"/>
      <c r="AR697" s="214" t="s">
        <v>312</v>
      </c>
      <c r="AT697" s="214" t="s">
        <v>133</v>
      </c>
      <c r="AU697" s="214" t="s">
        <v>138</v>
      </c>
      <c r="AY697" s="18" t="s">
        <v>131</v>
      </c>
      <c r="BE697" s="215">
        <f>IF(N697="základní",J697,0)</f>
        <v>0</v>
      </c>
      <c r="BF697" s="215">
        <f>IF(N697="snížená",J697,0)</f>
        <v>0</v>
      </c>
      <c r="BG697" s="215">
        <f>IF(N697="zákl. přenesená",J697,0)</f>
        <v>0</v>
      </c>
      <c r="BH697" s="215">
        <f>IF(N697="sníž. přenesená",J697,0)</f>
        <v>0</v>
      </c>
      <c r="BI697" s="215">
        <f>IF(N697="nulová",J697,0)</f>
        <v>0</v>
      </c>
      <c r="BJ697" s="18" t="s">
        <v>138</v>
      </c>
      <c r="BK697" s="215">
        <f>ROUND(I697*H697,2)</f>
        <v>0</v>
      </c>
      <c r="BL697" s="18" t="s">
        <v>312</v>
      </c>
      <c r="BM697" s="214" t="s">
        <v>1093</v>
      </c>
    </row>
    <row r="698" s="2" customFormat="1">
      <c r="A698" s="39"/>
      <c r="B698" s="40"/>
      <c r="C698" s="41"/>
      <c r="D698" s="216" t="s">
        <v>140</v>
      </c>
      <c r="E698" s="41"/>
      <c r="F698" s="217" t="s">
        <v>1094</v>
      </c>
      <c r="G698" s="41"/>
      <c r="H698" s="41"/>
      <c r="I698" s="218"/>
      <c r="J698" s="41"/>
      <c r="K698" s="41"/>
      <c r="L698" s="45"/>
      <c r="M698" s="219"/>
      <c r="N698" s="220"/>
      <c r="O698" s="85"/>
      <c r="P698" s="85"/>
      <c r="Q698" s="85"/>
      <c r="R698" s="85"/>
      <c r="S698" s="85"/>
      <c r="T698" s="86"/>
      <c r="U698" s="39"/>
      <c r="V698" s="39"/>
      <c r="W698" s="39"/>
      <c r="X698" s="39"/>
      <c r="Y698" s="39"/>
      <c r="Z698" s="39"/>
      <c r="AA698" s="39"/>
      <c r="AB698" s="39"/>
      <c r="AC698" s="39"/>
      <c r="AD698" s="39"/>
      <c r="AE698" s="39"/>
      <c r="AT698" s="18" t="s">
        <v>140</v>
      </c>
      <c r="AU698" s="18" t="s">
        <v>138</v>
      </c>
    </row>
    <row r="699" s="2" customFormat="1" ht="16.5" customHeight="1">
      <c r="A699" s="39"/>
      <c r="B699" s="40"/>
      <c r="C699" s="202" t="s">
        <v>579</v>
      </c>
      <c r="D699" s="202" t="s">
        <v>133</v>
      </c>
      <c r="E699" s="203" t="s">
        <v>582</v>
      </c>
      <c r="F699" s="204" t="s">
        <v>583</v>
      </c>
      <c r="G699" s="205" t="s">
        <v>184</v>
      </c>
      <c r="H699" s="206">
        <v>2</v>
      </c>
      <c r="I699" s="207"/>
      <c r="J699" s="208">
        <f>ROUND(I699*H699,2)</f>
        <v>0</v>
      </c>
      <c r="K699" s="209"/>
      <c r="L699" s="45"/>
      <c r="M699" s="210" t="s">
        <v>19</v>
      </c>
      <c r="N699" s="211" t="s">
        <v>45</v>
      </c>
      <c r="O699" s="85"/>
      <c r="P699" s="212">
        <f>O699*H699</f>
        <v>0</v>
      </c>
      <c r="Q699" s="212">
        <v>0</v>
      </c>
      <c r="R699" s="212">
        <f>Q699*H699</f>
        <v>0</v>
      </c>
      <c r="S699" s="212">
        <v>0.016500000000000001</v>
      </c>
      <c r="T699" s="213">
        <f>S699*H699</f>
        <v>0.033000000000000002</v>
      </c>
      <c r="U699" s="39"/>
      <c r="V699" s="39"/>
      <c r="W699" s="39"/>
      <c r="X699" s="39"/>
      <c r="Y699" s="39"/>
      <c r="Z699" s="39"/>
      <c r="AA699" s="39"/>
      <c r="AB699" s="39"/>
      <c r="AC699" s="39"/>
      <c r="AD699" s="39"/>
      <c r="AE699" s="39"/>
      <c r="AR699" s="214" t="s">
        <v>312</v>
      </c>
      <c r="AT699" s="214" t="s">
        <v>133</v>
      </c>
      <c r="AU699" s="214" t="s">
        <v>138</v>
      </c>
      <c r="AY699" s="18" t="s">
        <v>131</v>
      </c>
      <c r="BE699" s="215">
        <f>IF(N699="základní",J699,0)</f>
        <v>0</v>
      </c>
      <c r="BF699" s="215">
        <f>IF(N699="snížená",J699,0)</f>
        <v>0</v>
      </c>
      <c r="BG699" s="215">
        <f>IF(N699="zákl. přenesená",J699,0)</f>
        <v>0</v>
      </c>
      <c r="BH699" s="215">
        <f>IF(N699="sníž. přenesená",J699,0)</f>
        <v>0</v>
      </c>
      <c r="BI699" s="215">
        <f>IF(N699="nulová",J699,0)</f>
        <v>0</v>
      </c>
      <c r="BJ699" s="18" t="s">
        <v>138</v>
      </c>
      <c r="BK699" s="215">
        <f>ROUND(I699*H699,2)</f>
        <v>0</v>
      </c>
      <c r="BL699" s="18" t="s">
        <v>312</v>
      </c>
      <c r="BM699" s="214" t="s">
        <v>1095</v>
      </c>
    </row>
    <row r="700" s="2" customFormat="1">
      <c r="A700" s="39"/>
      <c r="B700" s="40"/>
      <c r="C700" s="41"/>
      <c r="D700" s="216" t="s">
        <v>140</v>
      </c>
      <c r="E700" s="41"/>
      <c r="F700" s="217" t="s">
        <v>585</v>
      </c>
      <c r="G700" s="41"/>
      <c r="H700" s="41"/>
      <c r="I700" s="218"/>
      <c r="J700" s="41"/>
      <c r="K700" s="41"/>
      <c r="L700" s="45"/>
      <c r="M700" s="219"/>
      <c r="N700" s="220"/>
      <c r="O700" s="85"/>
      <c r="P700" s="85"/>
      <c r="Q700" s="85"/>
      <c r="R700" s="85"/>
      <c r="S700" s="85"/>
      <c r="T700" s="86"/>
      <c r="U700" s="39"/>
      <c r="V700" s="39"/>
      <c r="W700" s="39"/>
      <c r="X700" s="39"/>
      <c r="Y700" s="39"/>
      <c r="Z700" s="39"/>
      <c r="AA700" s="39"/>
      <c r="AB700" s="39"/>
      <c r="AC700" s="39"/>
      <c r="AD700" s="39"/>
      <c r="AE700" s="39"/>
      <c r="AT700" s="18" t="s">
        <v>140</v>
      </c>
      <c r="AU700" s="18" t="s">
        <v>138</v>
      </c>
    </row>
    <row r="701" s="2" customFormat="1" ht="21.75" customHeight="1">
      <c r="A701" s="39"/>
      <c r="B701" s="40"/>
      <c r="C701" s="202" t="s">
        <v>1096</v>
      </c>
      <c r="D701" s="202" t="s">
        <v>133</v>
      </c>
      <c r="E701" s="203" t="s">
        <v>1097</v>
      </c>
      <c r="F701" s="204" t="s">
        <v>1098</v>
      </c>
      <c r="G701" s="205" t="s">
        <v>169</v>
      </c>
      <c r="H701" s="206">
        <v>18.643999999999998</v>
      </c>
      <c r="I701" s="207"/>
      <c r="J701" s="208">
        <f>ROUND(I701*H701,2)</f>
        <v>0</v>
      </c>
      <c r="K701" s="209"/>
      <c r="L701" s="45"/>
      <c r="M701" s="210" t="s">
        <v>19</v>
      </c>
      <c r="N701" s="211" t="s">
        <v>45</v>
      </c>
      <c r="O701" s="85"/>
      <c r="P701" s="212">
        <f>O701*H701</f>
        <v>0</v>
      </c>
      <c r="Q701" s="212">
        <v>0</v>
      </c>
      <c r="R701" s="212">
        <f>Q701*H701</f>
        <v>0</v>
      </c>
      <c r="S701" s="212">
        <v>0</v>
      </c>
      <c r="T701" s="213">
        <f>S701*H701</f>
        <v>0</v>
      </c>
      <c r="U701" s="39"/>
      <c r="V701" s="39"/>
      <c r="W701" s="39"/>
      <c r="X701" s="39"/>
      <c r="Y701" s="39"/>
      <c r="Z701" s="39"/>
      <c r="AA701" s="39"/>
      <c r="AB701" s="39"/>
      <c r="AC701" s="39"/>
      <c r="AD701" s="39"/>
      <c r="AE701" s="39"/>
      <c r="AR701" s="214" t="s">
        <v>312</v>
      </c>
      <c r="AT701" s="214" t="s">
        <v>133</v>
      </c>
      <c r="AU701" s="214" t="s">
        <v>138</v>
      </c>
      <c r="AY701" s="18" t="s">
        <v>131</v>
      </c>
      <c r="BE701" s="215">
        <f>IF(N701="základní",J701,0)</f>
        <v>0</v>
      </c>
      <c r="BF701" s="215">
        <f>IF(N701="snížená",J701,0)</f>
        <v>0</v>
      </c>
      <c r="BG701" s="215">
        <f>IF(N701="zákl. přenesená",J701,0)</f>
        <v>0</v>
      </c>
      <c r="BH701" s="215">
        <f>IF(N701="sníž. přenesená",J701,0)</f>
        <v>0</v>
      </c>
      <c r="BI701" s="215">
        <f>IF(N701="nulová",J701,0)</f>
        <v>0</v>
      </c>
      <c r="BJ701" s="18" t="s">
        <v>138</v>
      </c>
      <c r="BK701" s="215">
        <f>ROUND(I701*H701,2)</f>
        <v>0</v>
      </c>
      <c r="BL701" s="18" t="s">
        <v>312</v>
      </c>
      <c r="BM701" s="214" t="s">
        <v>1099</v>
      </c>
    </row>
    <row r="702" s="2" customFormat="1">
      <c r="A702" s="39"/>
      <c r="B702" s="40"/>
      <c r="C702" s="41"/>
      <c r="D702" s="216" t="s">
        <v>140</v>
      </c>
      <c r="E702" s="41"/>
      <c r="F702" s="217" t="s">
        <v>1100</v>
      </c>
      <c r="G702" s="41"/>
      <c r="H702" s="41"/>
      <c r="I702" s="218"/>
      <c r="J702" s="41"/>
      <c r="K702" s="41"/>
      <c r="L702" s="45"/>
      <c r="M702" s="219"/>
      <c r="N702" s="220"/>
      <c r="O702" s="85"/>
      <c r="P702" s="85"/>
      <c r="Q702" s="85"/>
      <c r="R702" s="85"/>
      <c r="S702" s="85"/>
      <c r="T702" s="86"/>
      <c r="U702" s="39"/>
      <c r="V702" s="39"/>
      <c r="W702" s="39"/>
      <c r="X702" s="39"/>
      <c r="Y702" s="39"/>
      <c r="Z702" s="39"/>
      <c r="AA702" s="39"/>
      <c r="AB702" s="39"/>
      <c r="AC702" s="39"/>
      <c r="AD702" s="39"/>
      <c r="AE702" s="39"/>
      <c r="AT702" s="18" t="s">
        <v>140</v>
      </c>
      <c r="AU702" s="18" t="s">
        <v>138</v>
      </c>
    </row>
    <row r="703" s="12" customFormat="1" ht="22.8" customHeight="1">
      <c r="A703" s="12"/>
      <c r="B703" s="186"/>
      <c r="C703" s="187"/>
      <c r="D703" s="188" t="s">
        <v>72</v>
      </c>
      <c r="E703" s="200" t="s">
        <v>1101</v>
      </c>
      <c r="F703" s="200" t="s">
        <v>1102</v>
      </c>
      <c r="G703" s="187"/>
      <c r="H703" s="187"/>
      <c r="I703" s="190"/>
      <c r="J703" s="201">
        <f>BK703</f>
        <v>0</v>
      </c>
      <c r="K703" s="187"/>
      <c r="L703" s="192"/>
      <c r="M703" s="193"/>
      <c r="N703" s="194"/>
      <c r="O703" s="194"/>
      <c r="P703" s="195">
        <f>SUM(P704:P710)</f>
        <v>0</v>
      </c>
      <c r="Q703" s="194"/>
      <c r="R703" s="195">
        <f>SUM(R704:R710)</f>
        <v>0.0022899999999999999</v>
      </c>
      <c r="S703" s="194"/>
      <c r="T703" s="196">
        <f>SUM(T704:T710)</f>
        <v>0</v>
      </c>
      <c r="U703" s="12"/>
      <c r="V703" s="12"/>
      <c r="W703" s="12"/>
      <c r="X703" s="12"/>
      <c r="Y703" s="12"/>
      <c r="Z703" s="12"/>
      <c r="AA703" s="12"/>
      <c r="AB703" s="12"/>
      <c r="AC703" s="12"/>
      <c r="AD703" s="12"/>
      <c r="AE703" s="12"/>
      <c r="AR703" s="197" t="s">
        <v>138</v>
      </c>
      <c r="AT703" s="198" t="s">
        <v>72</v>
      </c>
      <c r="AU703" s="198" t="s">
        <v>81</v>
      </c>
      <c r="AY703" s="197" t="s">
        <v>131</v>
      </c>
      <c r="BK703" s="199">
        <f>SUM(BK704:BK710)</f>
        <v>0</v>
      </c>
    </row>
    <row r="704" s="2" customFormat="1" ht="21.75" customHeight="1">
      <c r="A704" s="39"/>
      <c r="B704" s="40"/>
      <c r="C704" s="202" t="s">
        <v>1103</v>
      </c>
      <c r="D704" s="202" t="s">
        <v>133</v>
      </c>
      <c r="E704" s="203" t="s">
        <v>1104</v>
      </c>
      <c r="F704" s="204" t="s">
        <v>1105</v>
      </c>
      <c r="G704" s="205" t="s">
        <v>184</v>
      </c>
      <c r="H704" s="206">
        <v>1</v>
      </c>
      <c r="I704" s="207"/>
      <c r="J704" s="208">
        <f>ROUND(I704*H704,2)</f>
        <v>0</v>
      </c>
      <c r="K704" s="209"/>
      <c r="L704" s="45"/>
      <c r="M704" s="210" t="s">
        <v>19</v>
      </c>
      <c r="N704" s="211" t="s">
        <v>45</v>
      </c>
      <c r="O704" s="85"/>
      <c r="P704" s="212">
        <f>O704*H704</f>
        <v>0</v>
      </c>
      <c r="Q704" s="212">
        <v>5.0000000000000002E-05</v>
      </c>
      <c r="R704" s="212">
        <f>Q704*H704</f>
        <v>5.0000000000000002E-05</v>
      </c>
      <c r="S704" s="212">
        <v>0</v>
      </c>
      <c r="T704" s="213">
        <f>S704*H704</f>
        <v>0</v>
      </c>
      <c r="U704" s="39"/>
      <c r="V704" s="39"/>
      <c r="W704" s="39"/>
      <c r="X704" s="39"/>
      <c r="Y704" s="39"/>
      <c r="Z704" s="39"/>
      <c r="AA704" s="39"/>
      <c r="AB704" s="39"/>
      <c r="AC704" s="39"/>
      <c r="AD704" s="39"/>
      <c r="AE704" s="39"/>
      <c r="AR704" s="214" t="s">
        <v>312</v>
      </c>
      <c r="AT704" s="214" t="s">
        <v>133</v>
      </c>
      <c r="AU704" s="214" t="s">
        <v>138</v>
      </c>
      <c r="AY704" s="18" t="s">
        <v>131</v>
      </c>
      <c r="BE704" s="215">
        <f>IF(N704="základní",J704,0)</f>
        <v>0</v>
      </c>
      <c r="BF704" s="215">
        <f>IF(N704="snížená",J704,0)</f>
        <v>0</v>
      </c>
      <c r="BG704" s="215">
        <f>IF(N704="zákl. přenesená",J704,0)</f>
        <v>0</v>
      </c>
      <c r="BH704" s="215">
        <f>IF(N704="sníž. přenesená",J704,0)</f>
        <v>0</v>
      </c>
      <c r="BI704" s="215">
        <f>IF(N704="nulová",J704,0)</f>
        <v>0</v>
      </c>
      <c r="BJ704" s="18" t="s">
        <v>138</v>
      </c>
      <c r="BK704" s="215">
        <f>ROUND(I704*H704,2)</f>
        <v>0</v>
      </c>
      <c r="BL704" s="18" t="s">
        <v>312</v>
      </c>
      <c r="BM704" s="214" t="s">
        <v>1106</v>
      </c>
    </row>
    <row r="705" s="2" customFormat="1">
      <c r="A705" s="39"/>
      <c r="B705" s="40"/>
      <c r="C705" s="41"/>
      <c r="D705" s="216" t="s">
        <v>140</v>
      </c>
      <c r="E705" s="41"/>
      <c r="F705" s="217" t="s">
        <v>1107</v>
      </c>
      <c r="G705" s="41"/>
      <c r="H705" s="41"/>
      <c r="I705" s="218"/>
      <c r="J705" s="41"/>
      <c r="K705" s="41"/>
      <c r="L705" s="45"/>
      <c r="M705" s="219"/>
      <c r="N705" s="220"/>
      <c r="O705" s="85"/>
      <c r="P705" s="85"/>
      <c r="Q705" s="85"/>
      <c r="R705" s="85"/>
      <c r="S705" s="85"/>
      <c r="T705" s="86"/>
      <c r="U705" s="39"/>
      <c r="V705" s="39"/>
      <c r="W705" s="39"/>
      <c r="X705" s="39"/>
      <c r="Y705" s="39"/>
      <c r="Z705" s="39"/>
      <c r="AA705" s="39"/>
      <c r="AB705" s="39"/>
      <c r="AC705" s="39"/>
      <c r="AD705" s="39"/>
      <c r="AE705" s="39"/>
      <c r="AT705" s="18" t="s">
        <v>140</v>
      </c>
      <c r="AU705" s="18" t="s">
        <v>138</v>
      </c>
    </row>
    <row r="706" s="2" customFormat="1" ht="16.5" customHeight="1">
      <c r="A706" s="39"/>
      <c r="B706" s="40"/>
      <c r="C706" s="202" t="s">
        <v>1108</v>
      </c>
      <c r="D706" s="202" t="s">
        <v>133</v>
      </c>
      <c r="E706" s="203" t="s">
        <v>1109</v>
      </c>
      <c r="F706" s="204" t="s">
        <v>1110</v>
      </c>
      <c r="G706" s="205" t="s">
        <v>1111</v>
      </c>
      <c r="H706" s="206">
        <v>32</v>
      </c>
      <c r="I706" s="207"/>
      <c r="J706" s="208">
        <f>ROUND(I706*H706,2)</f>
        <v>0</v>
      </c>
      <c r="K706" s="209"/>
      <c r="L706" s="45"/>
      <c r="M706" s="210" t="s">
        <v>19</v>
      </c>
      <c r="N706" s="211" t="s">
        <v>45</v>
      </c>
      <c r="O706" s="85"/>
      <c r="P706" s="212">
        <f>O706*H706</f>
        <v>0</v>
      </c>
      <c r="Q706" s="212">
        <v>6.9999999999999994E-05</v>
      </c>
      <c r="R706" s="212">
        <f>Q706*H706</f>
        <v>0.0022399999999999998</v>
      </c>
      <c r="S706" s="212">
        <v>0</v>
      </c>
      <c r="T706" s="213">
        <f>S706*H706</f>
        <v>0</v>
      </c>
      <c r="U706" s="39"/>
      <c r="V706" s="39"/>
      <c r="W706" s="39"/>
      <c r="X706" s="39"/>
      <c r="Y706" s="39"/>
      <c r="Z706" s="39"/>
      <c r="AA706" s="39"/>
      <c r="AB706" s="39"/>
      <c r="AC706" s="39"/>
      <c r="AD706" s="39"/>
      <c r="AE706" s="39"/>
      <c r="AR706" s="214" t="s">
        <v>312</v>
      </c>
      <c r="AT706" s="214" t="s">
        <v>133</v>
      </c>
      <c r="AU706" s="214" t="s">
        <v>138</v>
      </c>
      <c r="AY706" s="18" t="s">
        <v>131</v>
      </c>
      <c r="BE706" s="215">
        <f>IF(N706="základní",J706,0)</f>
        <v>0</v>
      </c>
      <c r="BF706" s="215">
        <f>IF(N706="snížená",J706,0)</f>
        <v>0</v>
      </c>
      <c r="BG706" s="215">
        <f>IF(N706="zákl. přenesená",J706,0)</f>
        <v>0</v>
      </c>
      <c r="BH706" s="215">
        <f>IF(N706="sníž. přenesená",J706,0)</f>
        <v>0</v>
      </c>
      <c r="BI706" s="215">
        <f>IF(N706="nulová",J706,0)</f>
        <v>0</v>
      </c>
      <c r="BJ706" s="18" t="s">
        <v>138</v>
      </c>
      <c r="BK706" s="215">
        <f>ROUND(I706*H706,2)</f>
        <v>0</v>
      </c>
      <c r="BL706" s="18" t="s">
        <v>312</v>
      </c>
      <c r="BM706" s="214" t="s">
        <v>1112</v>
      </c>
    </row>
    <row r="707" s="2" customFormat="1">
      <c r="A707" s="39"/>
      <c r="B707" s="40"/>
      <c r="C707" s="41"/>
      <c r="D707" s="216" t="s">
        <v>140</v>
      </c>
      <c r="E707" s="41"/>
      <c r="F707" s="217" t="s">
        <v>1113</v>
      </c>
      <c r="G707" s="41"/>
      <c r="H707" s="41"/>
      <c r="I707" s="218"/>
      <c r="J707" s="41"/>
      <c r="K707" s="41"/>
      <c r="L707" s="45"/>
      <c r="M707" s="219"/>
      <c r="N707" s="220"/>
      <c r="O707" s="85"/>
      <c r="P707" s="85"/>
      <c r="Q707" s="85"/>
      <c r="R707" s="85"/>
      <c r="S707" s="85"/>
      <c r="T707" s="86"/>
      <c r="U707" s="39"/>
      <c r="V707" s="39"/>
      <c r="W707" s="39"/>
      <c r="X707" s="39"/>
      <c r="Y707" s="39"/>
      <c r="Z707" s="39"/>
      <c r="AA707" s="39"/>
      <c r="AB707" s="39"/>
      <c r="AC707" s="39"/>
      <c r="AD707" s="39"/>
      <c r="AE707" s="39"/>
      <c r="AT707" s="18" t="s">
        <v>140</v>
      </c>
      <c r="AU707" s="18" t="s">
        <v>138</v>
      </c>
    </row>
    <row r="708" s="2" customFormat="1" ht="16.5" customHeight="1">
      <c r="A708" s="39"/>
      <c r="B708" s="40"/>
      <c r="C708" s="202" t="s">
        <v>1114</v>
      </c>
      <c r="D708" s="202" t="s">
        <v>133</v>
      </c>
      <c r="E708" s="203" t="s">
        <v>1115</v>
      </c>
      <c r="F708" s="204" t="s">
        <v>1116</v>
      </c>
      <c r="G708" s="205" t="s">
        <v>1117</v>
      </c>
      <c r="H708" s="206">
        <v>3</v>
      </c>
      <c r="I708" s="207"/>
      <c r="J708" s="208">
        <f>ROUND(I708*H708,2)</f>
        <v>0</v>
      </c>
      <c r="K708" s="209"/>
      <c r="L708" s="45"/>
      <c r="M708" s="210" t="s">
        <v>19</v>
      </c>
      <c r="N708" s="211" t="s">
        <v>45</v>
      </c>
      <c r="O708" s="85"/>
      <c r="P708" s="212">
        <f>O708*H708</f>
        <v>0</v>
      </c>
      <c r="Q708" s="212">
        <v>0</v>
      </c>
      <c r="R708" s="212">
        <f>Q708*H708</f>
        <v>0</v>
      </c>
      <c r="S708" s="212">
        <v>0</v>
      </c>
      <c r="T708" s="213">
        <f>S708*H708</f>
        <v>0</v>
      </c>
      <c r="U708" s="39"/>
      <c r="V708" s="39"/>
      <c r="W708" s="39"/>
      <c r="X708" s="39"/>
      <c r="Y708" s="39"/>
      <c r="Z708" s="39"/>
      <c r="AA708" s="39"/>
      <c r="AB708" s="39"/>
      <c r="AC708" s="39"/>
      <c r="AD708" s="39"/>
      <c r="AE708" s="39"/>
      <c r="AR708" s="214" t="s">
        <v>312</v>
      </c>
      <c r="AT708" s="214" t="s">
        <v>133</v>
      </c>
      <c r="AU708" s="214" t="s">
        <v>138</v>
      </c>
      <c r="AY708" s="18" t="s">
        <v>131</v>
      </c>
      <c r="BE708" s="215">
        <f>IF(N708="základní",J708,0)</f>
        <v>0</v>
      </c>
      <c r="BF708" s="215">
        <f>IF(N708="snížená",J708,0)</f>
        <v>0</v>
      </c>
      <c r="BG708" s="215">
        <f>IF(N708="zákl. přenesená",J708,0)</f>
        <v>0</v>
      </c>
      <c r="BH708" s="215">
        <f>IF(N708="sníž. přenesená",J708,0)</f>
        <v>0</v>
      </c>
      <c r="BI708" s="215">
        <f>IF(N708="nulová",J708,0)</f>
        <v>0</v>
      </c>
      <c r="BJ708" s="18" t="s">
        <v>138</v>
      </c>
      <c r="BK708" s="215">
        <f>ROUND(I708*H708,2)</f>
        <v>0</v>
      </c>
      <c r="BL708" s="18" t="s">
        <v>312</v>
      </c>
      <c r="BM708" s="214" t="s">
        <v>1118</v>
      </c>
    </row>
    <row r="709" s="2" customFormat="1" ht="21.75" customHeight="1">
      <c r="A709" s="39"/>
      <c r="B709" s="40"/>
      <c r="C709" s="202" t="s">
        <v>1119</v>
      </c>
      <c r="D709" s="202" t="s">
        <v>133</v>
      </c>
      <c r="E709" s="203" t="s">
        <v>1120</v>
      </c>
      <c r="F709" s="204" t="s">
        <v>1121</v>
      </c>
      <c r="G709" s="205" t="s">
        <v>169</v>
      </c>
      <c r="H709" s="206">
        <v>0.182</v>
      </c>
      <c r="I709" s="207"/>
      <c r="J709" s="208">
        <f>ROUND(I709*H709,2)</f>
        <v>0</v>
      </c>
      <c r="K709" s="209"/>
      <c r="L709" s="45"/>
      <c r="M709" s="210" t="s">
        <v>19</v>
      </c>
      <c r="N709" s="211" t="s">
        <v>45</v>
      </c>
      <c r="O709" s="85"/>
      <c r="P709" s="212">
        <f>O709*H709</f>
        <v>0</v>
      </c>
      <c r="Q709" s="212">
        <v>0</v>
      </c>
      <c r="R709" s="212">
        <f>Q709*H709</f>
        <v>0</v>
      </c>
      <c r="S709" s="212">
        <v>0</v>
      </c>
      <c r="T709" s="213">
        <f>S709*H709</f>
        <v>0</v>
      </c>
      <c r="U709" s="39"/>
      <c r="V709" s="39"/>
      <c r="W709" s="39"/>
      <c r="X709" s="39"/>
      <c r="Y709" s="39"/>
      <c r="Z709" s="39"/>
      <c r="AA709" s="39"/>
      <c r="AB709" s="39"/>
      <c r="AC709" s="39"/>
      <c r="AD709" s="39"/>
      <c r="AE709" s="39"/>
      <c r="AR709" s="214" t="s">
        <v>312</v>
      </c>
      <c r="AT709" s="214" t="s">
        <v>133</v>
      </c>
      <c r="AU709" s="214" t="s">
        <v>138</v>
      </c>
      <c r="AY709" s="18" t="s">
        <v>131</v>
      </c>
      <c r="BE709" s="215">
        <f>IF(N709="základní",J709,0)</f>
        <v>0</v>
      </c>
      <c r="BF709" s="215">
        <f>IF(N709="snížená",J709,0)</f>
        <v>0</v>
      </c>
      <c r="BG709" s="215">
        <f>IF(N709="zákl. přenesená",J709,0)</f>
        <v>0</v>
      </c>
      <c r="BH709" s="215">
        <f>IF(N709="sníž. přenesená",J709,0)</f>
        <v>0</v>
      </c>
      <c r="BI709" s="215">
        <f>IF(N709="nulová",J709,0)</f>
        <v>0</v>
      </c>
      <c r="BJ709" s="18" t="s">
        <v>138</v>
      </c>
      <c r="BK709" s="215">
        <f>ROUND(I709*H709,2)</f>
        <v>0</v>
      </c>
      <c r="BL709" s="18" t="s">
        <v>312</v>
      </c>
      <c r="BM709" s="214" t="s">
        <v>1122</v>
      </c>
    </row>
    <row r="710" s="2" customFormat="1">
      <c r="A710" s="39"/>
      <c r="B710" s="40"/>
      <c r="C710" s="41"/>
      <c r="D710" s="216" t="s">
        <v>140</v>
      </c>
      <c r="E710" s="41"/>
      <c r="F710" s="217" t="s">
        <v>1123</v>
      </c>
      <c r="G710" s="41"/>
      <c r="H710" s="41"/>
      <c r="I710" s="218"/>
      <c r="J710" s="41"/>
      <c r="K710" s="41"/>
      <c r="L710" s="45"/>
      <c r="M710" s="219"/>
      <c r="N710" s="220"/>
      <c r="O710" s="85"/>
      <c r="P710" s="85"/>
      <c r="Q710" s="85"/>
      <c r="R710" s="85"/>
      <c r="S710" s="85"/>
      <c r="T710" s="86"/>
      <c r="U710" s="39"/>
      <c r="V710" s="39"/>
      <c r="W710" s="39"/>
      <c r="X710" s="39"/>
      <c r="Y710" s="39"/>
      <c r="Z710" s="39"/>
      <c r="AA710" s="39"/>
      <c r="AB710" s="39"/>
      <c r="AC710" s="39"/>
      <c r="AD710" s="39"/>
      <c r="AE710" s="39"/>
      <c r="AT710" s="18" t="s">
        <v>140</v>
      </c>
      <c r="AU710" s="18" t="s">
        <v>138</v>
      </c>
    </row>
    <row r="711" s="12" customFormat="1" ht="25.92" customHeight="1">
      <c r="A711" s="12"/>
      <c r="B711" s="186"/>
      <c r="C711" s="187"/>
      <c r="D711" s="188" t="s">
        <v>72</v>
      </c>
      <c r="E711" s="189" t="s">
        <v>207</v>
      </c>
      <c r="F711" s="189" t="s">
        <v>1124</v>
      </c>
      <c r="G711" s="187"/>
      <c r="H711" s="187"/>
      <c r="I711" s="190"/>
      <c r="J711" s="191">
        <f>BK711</f>
        <v>0</v>
      </c>
      <c r="K711" s="187"/>
      <c r="L711" s="192"/>
      <c r="M711" s="193"/>
      <c r="N711" s="194"/>
      <c r="O711" s="194"/>
      <c r="P711" s="195">
        <f>P712</f>
        <v>0</v>
      </c>
      <c r="Q711" s="194"/>
      <c r="R711" s="195">
        <f>R712</f>
        <v>0.011266</v>
      </c>
      <c r="S711" s="194"/>
      <c r="T711" s="196">
        <f>T712</f>
        <v>0.071080000000000004</v>
      </c>
      <c r="U711" s="12"/>
      <c r="V711" s="12"/>
      <c r="W711" s="12"/>
      <c r="X711" s="12"/>
      <c r="Y711" s="12"/>
      <c r="Z711" s="12"/>
      <c r="AA711" s="12"/>
      <c r="AB711" s="12"/>
      <c r="AC711" s="12"/>
      <c r="AD711" s="12"/>
      <c r="AE711" s="12"/>
      <c r="AR711" s="197" t="s">
        <v>153</v>
      </c>
      <c r="AT711" s="198" t="s">
        <v>72</v>
      </c>
      <c r="AU711" s="198" t="s">
        <v>73</v>
      </c>
      <c r="AY711" s="197" t="s">
        <v>131</v>
      </c>
      <c r="BK711" s="199">
        <f>BK712</f>
        <v>0</v>
      </c>
    </row>
    <row r="712" s="12" customFormat="1" ht="22.8" customHeight="1">
      <c r="A712" s="12"/>
      <c r="B712" s="186"/>
      <c r="C712" s="187"/>
      <c r="D712" s="188" t="s">
        <v>72</v>
      </c>
      <c r="E712" s="200" t="s">
        <v>1125</v>
      </c>
      <c r="F712" s="200" t="s">
        <v>1126</v>
      </c>
      <c r="G712" s="187"/>
      <c r="H712" s="187"/>
      <c r="I712" s="190"/>
      <c r="J712" s="201">
        <f>BK712</f>
        <v>0</v>
      </c>
      <c r="K712" s="187"/>
      <c r="L712" s="192"/>
      <c r="M712" s="193"/>
      <c r="N712" s="194"/>
      <c r="O712" s="194"/>
      <c r="P712" s="195">
        <f>SUM(P713:P749)</f>
        <v>0</v>
      </c>
      <c r="Q712" s="194"/>
      <c r="R712" s="195">
        <f>SUM(R713:R749)</f>
        <v>0.011266</v>
      </c>
      <c r="S712" s="194"/>
      <c r="T712" s="196">
        <f>SUM(T713:T749)</f>
        <v>0.071080000000000004</v>
      </c>
      <c r="U712" s="12"/>
      <c r="V712" s="12"/>
      <c r="W712" s="12"/>
      <c r="X712" s="12"/>
      <c r="Y712" s="12"/>
      <c r="Z712" s="12"/>
      <c r="AA712" s="12"/>
      <c r="AB712" s="12"/>
      <c r="AC712" s="12"/>
      <c r="AD712" s="12"/>
      <c r="AE712" s="12"/>
      <c r="AR712" s="197" t="s">
        <v>153</v>
      </c>
      <c r="AT712" s="198" t="s">
        <v>72</v>
      </c>
      <c r="AU712" s="198" t="s">
        <v>81</v>
      </c>
      <c r="AY712" s="197" t="s">
        <v>131</v>
      </c>
      <c r="BK712" s="199">
        <f>SUM(BK713:BK749)</f>
        <v>0</v>
      </c>
    </row>
    <row r="713" s="2" customFormat="1" ht="21.75" customHeight="1">
      <c r="A713" s="39"/>
      <c r="B713" s="40"/>
      <c r="C713" s="202" t="s">
        <v>1127</v>
      </c>
      <c r="D713" s="202" t="s">
        <v>133</v>
      </c>
      <c r="E713" s="203" t="s">
        <v>1128</v>
      </c>
      <c r="F713" s="204" t="s">
        <v>1129</v>
      </c>
      <c r="G713" s="205" t="s">
        <v>241</v>
      </c>
      <c r="H713" s="206">
        <v>124</v>
      </c>
      <c r="I713" s="207"/>
      <c r="J713" s="208">
        <f>ROUND(I713*H713,2)</f>
        <v>0</v>
      </c>
      <c r="K713" s="209"/>
      <c r="L713" s="45"/>
      <c r="M713" s="210" t="s">
        <v>19</v>
      </c>
      <c r="N713" s="211" t="s">
        <v>45</v>
      </c>
      <c r="O713" s="85"/>
      <c r="P713" s="212">
        <f>O713*H713</f>
        <v>0</v>
      </c>
      <c r="Q713" s="212">
        <v>0</v>
      </c>
      <c r="R713" s="212">
        <f>Q713*H713</f>
        <v>0</v>
      </c>
      <c r="S713" s="212">
        <v>0</v>
      </c>
      <c r="T713" s="213">
        <f>S713*H713</f>
        <v>0</v>
      </c>
      <c r="U713" s="39"/>
      <c r="V713" s="39"/>
      <c r="W713" s="39"/>
      <c r="X713" s="39"/>
      <c r="Y713" s="39"/>
      <c r="Z713" s="39"/>
      <c r="AA713" s="39"/>
      <c r="AB713" s="39"/>
      <c r="AC713" s="39"/>
      <c r="AD713" s="39"/>
      <c r="AE713" s="39"/>
      <c r="AR713" s="214" t="s">
        <v>481</v>
      </c>
      <c r="AT713" s="214" t="s">
        <v>133</v>
      </c>
      <c r="AU713" s="214" t="s">
        <v>138</v>
      </c>
      <c r="AY713" s="18" t="s">
        <v>131</v>
      </c>
      <c r="BE713" s="215">
        <f>IF(N713="základní",J713,0)</f>
        <v>0</v>
      </c>
      <c r="BF713" s="215">
        <f>IF(N713="snížená",J713,0)</f>
        <v>0</v>
      </c>
      <c r="BG713" s="215">
        <f>IF(N713="zákl. přenesená",J713,0)</f>
        <v>0</v>
      </c>
      <c r="BH713" s="215">
        <f>IF(N713="sníž. přenesená",J713,0)</f>
        <v>0</v>
      </c>
      <c r="BI713" s="215">
        <f>IF(N713="nulová",J713,0)</f>
        <v>0</v>
      </c>
      <c r="BJ713" s="18" t="s">
        <v>138</v>
      </c>
      <c r="BK713" s="215">
        <f>ROUND(I713*H713,2)</f>
        <v>0</v>
      </c>
      <c r="BL713" s="18" t="s">
        <v>481</v>
      </c>
      <c r="BM713" s="214" t="s">
        <v>1130</v>
      </c>
    </row>
    <row r="714" s="13" customFormat="1">
      <c r="A714" s="13"/>
      <c r="B714" s="221"/>
      <c r="C714" s="222"/>
      <c r="D714" s="216" t="s">
        <v>142</v>
      </c>
      <c r="E714" s="223" t="s">
        <v>19</v>
      </c>
      <c r="F714" s="224" t="s">
        <v>1131</v>
      </c>
      <c r="G714" s="222"/>
      <c r="H714" s="223" t="s">
        <v>19</v>
      </c>
      <c r="I714" s="225"/>
      <c r="J714" s="222"/>
      <c r="K714" s="222"/>
      <c r="L714" s="226"/>
      <c r="M714" s="227"/>
      <c r="N714" s="228"/>
      <c r="O714" s="228"/>
      <c r="P714" s="228"/>
      <c r="Q714" s="228"/>
      <c r="R714" s="228"/>
      <c r="S714" s="228"/>
      <c r="T714" s="229"/>
      <c r="U714" s="13"/>
      <c r="V714" s="13"/>
      <c r="W714" s="13"/>
      <c r="X714" s="13"/>
      <c r="Y714" s="13"/>
      <c r="Z714" s="13"/>
      <c r="AA714" s="13"/>
      <c r="AB714" s="13"/>
      <c r="AC714" s="13"/>
      <c r="AD714" s="13"/>
      <c r="AE714" s="13"/>
      <c r="AT714" s="230" t="s">
        <v>142</v>
      </c>
      <c r="AU714" s="230" t="s">
        <v>138</v>
      </c>
      <c r="AV714" s="13" t="s">
        <v>81</v>
      </c>
      <c r="AW714" s="13" t="s">
        <v>35</v>
      </c>
      <c r="AX714" s="13" t="s">
        <v>73</v>
      </c>
      <c r="AY714" s="230" t="s">
        <v>131</v>
      </c>
    </row>
    <row r="715" s="14" customFormat="1">
      <c r="A715" s="14"/>
      <c r="B715" s="231"/>
      <c r="C715" s="232"/>
      <c r="D715" s="216" t="s">
        <v>142</v>
      </c>
      <c r="E715" s="233" t="s">
        <v>19</v>
      </c>
      <c r="F715" s="234" t="s">
        <v>1132</v>
      </c>
      <c r="G715" s="232"/>
      <c r="H715" s="235">
        <v>124</v>
      </c>
      <c r="I715" s="236"/>
      <c r="J715" s="232"/>
      <c r="K715" s="232"/>
      <c r="L715" s="237"/>
      <c r="M715" s="238"/>
      <c r="N715" s="239"/>
      <c r="O715" s="239"/>
      <c r="P715" s="239"/>
      <c r="Q715" s="239"/>
      <c r="R715" s="239"/>
      <c r="S715" s="239"/>
      <c r="T715" s="240"/>
      <c r="U715" s="14"/>
      <c r="V715" s="14"/>
      <c r="W715" s="14"/>
      <c r="X715" s="14"/>
      <c r="Y715" s="14"/>
      <c r="Z715" s="14"/>
      <c r="AA715" s="14"/>
      <c r="AB715" s="14"/>
      <c r="AC715" s="14"/>
      <c r="AD715" s="14"/>
      <c r="AE715" s="14"/>
      <c r="AT715" s="241" t="s">
        <v>142</v>
      </c>
      <c r="AU715" s="241" t="s">
        <v>138</v>
      </c>
      <c r="AV715" s="14" t="s">
        <v>138</v>
      </c>
      <c r="AW715" s="14" t="s">
        <v>35</v>
      </c>
      <c r="AX715" s="14" t="s">
        <v>81</v>
      </c>
      <c r="AY715" s="241" t="s">
        <v>131</v>
      </c>
    </row>
    <row r="716" s="2" customFormat="1" ht="16.5" customHeight="1">
      <c r="A716" s="39"/>
      <c r="B716" s="40"/>
      <c r="C716" s="253" t="s">
        <v>1133</v>
      </c>
      <c r="D716" s="253" t="s">
        <v>207</v>
      </c>
      <c r="E716" s="254" t="s">
        <v>1134</v>
      </c>
      <c r="F716" s="255" t="s">
        <v>1135</v>
      </c>
      <c r="G716" s="256" t="s">
        <v>241</v>
      </c>
      <c r="H716" s="257">
        <v>148.80000000000001</v>
      </c>
      <c r="I716" s="258"/>
      <c r="J716" s="259">
        <f>ROUND(I716*H716,2)</f>
        <v>0</v>
      </c>
      <c r="K716" s="260"/>
      <c r="L716" s="261"/>
      <c r="M716" s="262" t="s">
        <v>19</v>
      </c>
      <c r="N716" s="263" t="s">
        <v>45</v>
      </c>
      <c r="O716" s="85"/>
      <c r="P716" s="212">
        <f>O716*H716</f>
        <v>0</v>
      </c>
      <c r="Q716" s="212">
        <v>6.9999999999999994E-05</v>
      </c>
      <c r="R716" s="212">
        <f>Q716*H716</f>
        <v>0.010416</v>
      </c>
      <c r="S716" s="212">
        <v>0</v>
      </c>
      <c r="T716" s="213">
        <f>S716*H716</f>
        <v>0</v>
      </c>
      <c r="U716" s="39"/>
      <c r="V716" s="39"/>
      <c r="W716" s="39"/>
      <c r="X716" s="39"/>
      <c r="Y716" s="39"/>
      <c r="Z716" s="39"/>
      <c r="AA716" s="39"/>
      <c r="AB716" s="39"/>
      <c r="AC716" s="39"/>
      <c r="AD716" s="39"/>
      <c r="AE716" s="39"/>
      <c r="AR716" s="214" t="s">
        <v>1136</v>
      </c>
      <c r="AT716" s="214" t="s">
        <v>207</v>
      </c>
      <c r="AU716" s="214" t="s">
        <v>138</v>
      </c>
      <c r="AY716" s="18" t="s">
        <v>131</v>
      </c>
      <c r="BE716" s="215">
        <f>IF(N716="základní",J716,0)</f>
        <v>0</v>
      </c>
      <c r="BF716" s="215">
        <f>IF(N716="snížená",J716,0)</f>
        <v>0</v>
      </c>
      <c r="BG716" s="215">
        <f>IF(N716="zákl. přenesená",J716,0)</f>
        <v>0</v>
      </c>
      <c r="BH716" s="215">
        <f>IF(N716="sníž. přenesená",J716,0)</f>
        <v>0</v>
      </c>
      <c r="BI716" s="215">
        <f>IF(N716="nulová",J716,0)</f>
        <v>0</v>
      </c>
      <c r="BJ716" s="18" t="s">
        <v>138</v>
      </c>
      <c r="BK716" s="215">
        <f>ROUND(I716*H716,2)</f>
        <v>0</v>
      </c>
      <c r="BL716" s="18" t="s">
        <v>481</v>
      </c>
      <c r="BM716" s="214" t="s">
        <v>1137</v>
      </c>
    </row>
    <row r="717" s="14" customFormat="1">
      <c r="A717" s="14"/>
      <c r="B717" s="231"/>
      <c r="C717" s="232"/>
      <c r="D717" s="216" t="s">
        <v>142</v>
      </c>
      <c r="E717" s="232"/>
      <c r="F717" s="234" t="s">
        <v>1138</v>
      </c>
      <c r="G717" s="232"/>
      <c r="H717" s="235">
        <v>148.80000000000001</v>
      </c>
      <c r="I717" s="236"/>
      <c r="J717" s="232"/>
      <c r="K717" s="232"/>
      <c r="L717" s="237"/>
      <c r="M717" s="238"/>
      <c r="N717" s="239"/>
      <c r="O717" s="239"/>
      <c r="P717" s="239"/>
      <c r="Q717" s="239"/>
      <c r="R717" s="239"/>
      <c r="S717" s="239"/>
      <c r="T717" s="240"/>
      <c r="U717" s="14"/>
      <c r="V717" s="14"/>
      <c r="W717" s="14"/>
      <c r="X717" s="14"/>
      <c r="Y717" s="14"/>
      <c r="Z717" s="14"/>
      <c r="AA717" s="14"/>
      <c r="AB717" s="14"/>
      <c r="AC717" s="14"/>
      <c r="AD717" s="14"/>
      <c r="AE717" s="14"/>
      <c r="AT717" s="241" t="s">
        <v>142</v>
      </c>
      <c r="AU717" s="241" t="s">
        <v>138</v>
      </c>
      <c r="AV717" s="14" t="s">
        <v>138</v>
      </c>
      <c r="AW717" s="14" t="s">
        <v>4</v>
      </c>
      <c r="AX717" s="14" t="s">
        <v>81</v>
      </c>
      <c r="AY717" s="241" t="s">
        <v>131</v>
      </c>
    </row>
    <row r="718" s="2" customFormat="1" ht="21.75" customHeight="1">
      <c r="A718" s="39"/>
      <c r="B718" s="40"/>
      <c r="C718" s="202" t="s">
        <v>1139</v>
      </c>
      <c r="D718" s="202" t="s">
        <v>133</v>
      </c>
      <c r="E718" s="203" t="s">
        <v>1140</v>
      </c>
      <c r="F718" s="204" t="s">
        <v>1141</v>
      </c>
      <c r="G718" s="205" t="s">
        <v>184</v>
      </c>
      <c r="H718" s="206">
        <v>17</v>
      </c>
      <c r="I718" s="207"/>
      <c r="J718" s="208">
        <f>ROUND(I718*H718,2)</f>
        <v>0</v>
      </c>
      <c r="K718" s="209"/>
      <c r="L718" s="45"/>
      <c r="M718" s="210" t="s">
        <v>19</v>
      </c>
      <c r="N718" s="211" t="s">
        <v>45</v>
      </c>
      <c r="O718" s="85"/>
      <c r="P718" s="212">
        <f>O718*H718</f>
        <v>0</v>
      </c>
      <c r="Q718" s="212">
        <v>0</v>
      </c>
      <c r="R718" s="212">
        <f>Q718*H718</f>
        <v>0</v>
      </c>
      <c r="S718" s="212">
        <v>0</v>
      </c>
      <c r="T718" s="213">
        <f>S718*H718</f>
        <v>0</v>
      </c>
      <c r="U718" s="39"/>
      <c r="V718" s="39"/>
      <c r="W718" s="39"/>
      <c r="X718" s="39"/>
      <c r="Y718" s="39"/>
      <c r="Z718" s="39"/>
      <c r="AA718" s="39"/>
      <c r="AB718" s="39"/>
      <c r="AC718" s="39"/>
      <c r="AD718" s="39"/>
      <c r="AE718" s="39"/>
      <c r="AR718" s="214" t="s">
        <v>481</v>
      </c>
      <c r="AT718" s="214" t="s">
        <v>133</v>
      </c>
      <c r="AU718" s="214" t="s">
        <v>138</v>
      </c>
      <c r="AY718" s="18" t="s">
        <v>131</v>
      </c>
      <c r="BE718" s="215">
        <f>IF(N718="základní",J718,0)</f>
        <v>0</v>
      </c>
      <c r="BF718" s="215">
        <f>IF(N718="snížená",J718,0)</f>
        <v>0</v>
      </c>
      <c r="BG718" s="215">
        <f>IF(N718="zákl. přenesená",J718,0)</f>
        <v>0</v>
      </c>
      <c r="BH718" s="215">
        <f>IF(N718="sníž. přenesená",J718,0)</f>
        <v>0</v>
      </c>
      <c r="BI718" s="215">
        <f>IF(N718="nulová",J718,0)</f>
        <v>0</v>
      </c>
      <c r="BJ718" s="18" t="s">
        <v>138</v>
      </c>
      <c r="BK718" s="215">
        <f>ROUND(I718*H718,2)</f>
        <v>0</v>
      </c>
      <c r="BL718" s="18" t="s">
        <v>481</v>
      </c>
      <c r="BM718" s="214" t="s">
        <v>1142</v>
      </c>
    </row>
    <row r="719" s="2" customFormat="1" ht="16.5" customHeight="1">
      <c r="A719" s="39"/>
      <c r="B719" s="40"/>
      <c r="C719" s="253" t="s">
        <v>1143</v>
      </c>
      <c r="D719" s="253" t="s">
        <v>207</v>
      </c>
      <c r="E719" s="254" t="s">
        <v>1144</v>
      </c>
      <c r="F719" s="255" t="s">
        <v>1145</v>
      </c>
      <c r="G719" s="256" t="s">
        <v>184</v>
      </c>
      <c r="H719" s="257">
        <v>17</v>
      </c>
      <c r="I719" s="258"/>
      <c r="J719" s="259">
        <f>ROUND(I719*H719,2)</f>
        <v>0</v>
      </c>
      <c r="K719" s="260"/>
      <c r="L719" s="261"/>
      <c r="M719" s="262" t="s">
        <v>19</v>
      </c>
      <c r="N719" s="263" t="s">
        <v>45</v>
      </c>
      <c r="O719" s="85"/>
      <c r="P719" s="212">
        <f>O719*H719</f>
        <v>0</v>
      </c>
      <c r="Q719" s="212">
        <v>5.0000000000000002E-05</v>
      </c>
      <c r="R719" s="212">
        <f>Q719*H719</f>
        <v>0.00085000000000000006</v>
      </c>
      <c r="S719" s="212">
        <v>0</v>
      </c>
      <c r="T719" s="213">
        <f>S719*H719</f>
        <v>0</v>
      </c>
      <c r="U719" s="39"/>
      <c r="V719" s="39"/>
      <c r="W719" s="39"/>
      <c r="X719" s="39"/>
      <c r="Y719" s="39"/>
      <c r="Z719" s="39"/>
      <c r="AA719" s="39"/>
      <c r="AB719" s="39"/>
      <c r="AC719" s="39"/>
      <c r="AD719" s="39"/>
      <c r="AE719" s="39"/>
      <c r="AR719" s="214" t="s">
        <v>1136</v>
      </c>
      <c r="AT719" s="214" t="s">
        <v>207</v>
      </c>
      <c r="AU719" s="214" t="s">
        <v>138</v>
      </c>
      <c r="AY719" s="18" t="s">
        <v>131</v>
      </c>
      <c r="BE719" s="215">
        <f>IF(N719="základní",J719,0)</f>
        <v>0</v>
      </c>
      <c r="BF719" s="215">
        <f>IF(N719="snížená",J719,0)</f>
        <v>0</v>
      </c>
      <c r="BG719" s="215">
        <f>IF(N719="zákl. přenesená",J719,0)</f>
        <v>0</v>
      </c>
      <c r="BH719" s="215">
        <f>IF(N719="sníž. přenesená",J719,0)</f>
        <v>0</v>
      </c>
      <c r="BI719" s="215">
        <f>IF(N719="nulová",J719,0)</f>
        <v>0</v>
      </c>
      <c r="BJ719" s="18" t="s">
        <v>138</v>
      </c>
      <c r="BK719" s="215">
        <f>ROUND(I719*H719,2)</f>
        <v>0</v>
      </c>
      <c r="BL719" s="18" t="s">
        <v>481</v>
      </c>
      <c r="BM719" s="214" t="s">
        <v>1146</v>
      </c>
    </row>
    <row r="720" s="2" customFormat="1" ht="16.5" customHeight="1">
      <c r="A720" s="39"/>
      <c r="B720" s="40"/>
      <c r="C720" s="202" t="s">
        <v>1147</v>
      </c>
      <c r="D720" s="202" t="s">
        <v>133</v>
      </c>
      <c r="E720" s="203" t="s">
        <v>1148</v>
      </c>
      <c r="F720" s="204" t="s">
        <v>1149</v>
      </c>
      <c r="G720" s="205" t="s">
        <v>920</v>
      </c>
      <c r="H720" s="206">
        <v>16</v>
      </c>
      <c r="I720" s="207"/>
      <c r="J720" s="208">
        <f>ROUND(I720*H720,2)</f>
        <v>0</v>
      </c>
      <c r="K720" s="209"/>
      <c r="L720" s="45"/>
      <c r="M720" s="210" t="s">
        <v>19</v>
      </c>
      <c r="N720" s="211" t="s">
        <v>45</v>
      </c>
      <c r="O720" s="85"/>
      <c r="P720" s="212">
        <f>O720*H720</f>
        <v>0</v>
      </c>
      <c r="Q720" s="212">
        <v>0</v>
      </c>
      <c r="R720" s="212">
        <f>Q720*H720</f>
        <v>0</v>
      </c>
      <c r="S720" s="212">
        <v>0.00080000000000000004</v>
      </c>
      <c r="T720" s="213">
        <f>S720*H720</f>
        <v>0.012800000000000001</v>
      </c>
      <c r="U720" s="39"/>
      <c r="V720" s="39"/>
      <c r="W720" s="39"/>
      <c r="X720" s="39"/>
      <c r="Y720" s="39"/>
      <c r="Z720" s="39"/>
      <c r="AA720" s="39"/>
      <c r="AB720" s="39"/>
      <c r="AC720" s="39"/>
      <c r="AD720" s="39"/>
      <c r="AE720" s="39"/>
      <c r="AR720" s="214" t="s">
        <v>481</v>
      </c>
      <c r="AT720" s="214" t="s">
        <v>133</v>
      </c>
      <c r="AU720" s="214" t="s">
        <v>138</v>
      </c>
      <c r="AY720" s="18" t="s">
        <v>131</v>
      </c>
      <c r="BE720" s="215">
        <f>IF(N720="základní",J720,0)</f>
        <v>0</v>
      </c>
      <c r="BF720" s="215">
        <f>IF(N720="snížená",J720,0)</f>
        <v>0</v>
      </c>
      <c r="BG720" s="215">
        <f>IF(N720="zákl. přenesená",J720,0)</f>
        <v>0</v>
      </c>
      <c r="BH720" s="215">
        <f>IF(N720="sníž. přenesená",J720,0)</f>
        <v>0</v>
      </c>
      <c r="BI720" s="215">
        <f>IF(N720="nulová",J720,0)</f>
        <v>0</v>
      </c>
      <c r="BJ720" s="18" t="s">
        <v>138</v>
      </c>
      <c r="BK720" s="215">
        <f>ROUND(I720*H720,2)</f>
        <v>0</v>
      </c>
      <c r="BL720" s="18" t="s">
        <v>481</v>
      </c>
      <c r="BM720" s="214" t="s">
        <v>1150</v>
      </c>
    </row>
    <row r="721" s="2" customFormat="1" ht="21.75" customHeight="1">
      <c r="A721" s="39"/>
      <c r="B721" s="40"/>
      <c r="C721" s="202" t="s">
        <v>1151</v>
      </c>
      <c r="D721" s="202" t="s">
        <v>133</v>
      </c>
      <c r="E721" s="203" t="s">
        <v>1152</v>
      </c>
      <c r="F721" s="204" t="s">
        <v>1153</v>
      </c>
      <c r="G721" s="205" t="s">
        <v>920</v>
      </c>
      <c r="H721" s="206">
        <v>1</v>
      </c>
      <c r="I721" s="207"/>
      <c r="J721" s="208">
        <f>ROUND(I721*H721,2)</f>
        <v>0</v>
      </c>
      <c r="K721" s="209"/>
      <c r="L721" s="45"/>
      <c r="M721" s="210" t="s">
        <v>19</v>
      </c>
      <c r="N721" s="211" t="s">
        <v>45</v>
      </c>
      <c r="O721" s="85"/>
      <c r="P721" s="212">
        <f>O721*H721</f>
        <v>0</v>
      </c>
      <c r="Q721" s="212">
        <v>0</v>
      </c>
      <c r="R721" s="212">
        <f>Q721*H721</f>
        <v>0</v>
      </c>
      <c r="S721" s="212">
        <v>0</v>
      </c>
      <c r="T721" s="213">
        <f>S721*H721</f>
        <v>0</v>
      </c>
      <c r="U721" s="39"/>
      <c r="V721" s="39"/>
      <c r="W721" s="39"/>
      <c r="X721" s="39"/>
      <c r="Y721" s="39"/>
      <c r="Z721" s="39"/>
      <c r="AA721" s="39"/>
      <c r="AB721" s="39"/>
      <c r="AC721" s="39"/>
      <c r="AD721" s="39"/>
      <c r="AE721" s="39"/>
      <c r="AR721" s="214" t="s">
        <v>481</v>
      </c>
      <c r="AT721" s="214" t="s">
        <v>133</v>
      </c>
      <c r="AU721" s="214" t="s">
        <v>138</v>
      </c>
      <c r="AY721" s="18" t="s">
        <v>131</v>
      </c>
      <c r="BE721" s="215">
        <f>IF(N721="základní",J721,0)</f>
        <v>0</v>
      </c>
      <c r="BF721" s="215">
        <f>IF(N721="snížená",J721,0)</f>
        <v>0</v>
      </c>
      <c r="BG721" s="215">
        <f>IF(N721="zákl. přenesená",J721,0)</f>
        <v>0</v>
      </c>
      <c r="BH721" s="215">
        <f>IF(N721="sníž. přenesená",J721,0)</f>
        <v>0</v>
      </c>
      <c r="BI721" s="215">
        <f>IF(N721="nulová",J721,0)</f>
        <v>0</v>
      </c>
      <c r="BJ721" s="18" t="s">
        <v>138</v>
      </c>
      <c r="BK721" s="215">
        <f>ROUND(I721*H721,2)</f>
        <v>0</v>
      </c>
      <c r="BL721" s="18" t="s">
        <v>481</v>
      </c>
      <c r="BM721" s="214" t="s">
        <v>1154</v>
      </c>
    </row>
    <row r="722" s="2" customFormat="1" ht="16.5" customHeight="1">
      <c r="A722" s="39"/>
      <c r="B722" s="40"/>
      <c r="C722" s="202" t="s">
        <v>1132</v>
      </c>
      <c r="D722" s="202" t="s">
        <v>133</v>
      </c>
      <c r="E722" s="203" t="s">
        <v>1155</v>
      </c>
      <c r="F722" s="204" t="s">
        <v>1156</v>
      </c>
      <c r="G722" s="205" t="s">
        <v>241</v>
      </c>
      <c r="H722" s="206">
        <v>94</v>
      </c>
      <c r="I722" s="207"/>
      <c r="J722" s="208">
        <f>ROUND(I722*H722,2)</f>
        <v>0</v>
      </c>
      <c r="K722" s="209"/>
      <c r="L722" s="45"/>
      <c r="M722" s="210" t="s">
        <v>19</v>
      </c>
      <c r="N722" s="211" t="s">
        <v>45</v>
      </c>
      <c r="O722" s="85"/>
      <c r="P722" s="212">
        <f>O722*H722</f>
        <v>0</v>
      </c>
      <c r="Q722" s="212">
        <v>0</v>
      </c>
      <c r="R722" s="212">
        <f>Q722*H722</f>
        <v>0</v>
      </c>
      <c r="S722" s="212">
        <v>0.00062</v>
      </c>
      <c r="T722" s="213">
        <f>S722*H722</f>
        <v>0.058279999999999998</v>
      </c>
      <c r="U722" s="39"/>
      <c r="V722" s="39"/>
      <c r="W722" s="39"/>
      <c r="X722" s="39"/>
      <c r="Y722" s="39"/>
      <c r="Z722" s="39"/>
      <c r="AA722" s="39"/>
      <c r="AB722" s="39"/>
      <c r="AC722" s="39"/>
      <c r="AD722" s="39"/>
      <c r="AE722" s="39"/>
      <c r="AR722" s="214" t="s">
        <v>481</v>
      </c>
      <c r="AT722" s="214" t="s">
        <v>133</v>
      </c>
      <c r="AU722" s="214" t="s">
        <v>138</v>
      </c>
      <c r="AY722" s="18" t="s">
        <v>131</v>
      </c>
      <c r="BE722" s="215">
        <f>IF(N722="základní",J722,0)</f>
        <v>0</v>
      </c>
      <c r="BF722" s="215">
        <f>IF(N722="snížená",J722,0)</f>
        <v>0</v>
      </c>
      <c r="BG722" s="215">
        <f>IF(N722="zákl. přenesená",J722,0)</f>
        <v>0</v>
      </c>
      <c r="BH722" s="215">
        <f>IF(N722="sníž. přenesená",J722,0)</f>
        <v>0</v>
      </c>
      <c r="BI722" s="215">
        <f>IF(N722="nulová",J722,0)</f>
        <v>0</v>
      </c>
      <c r="BJ722" s="18" t="s">
        <v>138</v>
      </c>
      <c r="BK722" s="215">
        <f>ROUND(I722*H722,2)</f>
        <v>0</v>
      </c>
      <c r="BL722" s="18" t="s">
        <v>481</v>
      </c>
      <c r="BM722" s="214" t="s">
        <v>1157</v>
      </c>
    </row>
    <row r="723" s="14" customFormat="1">
      <c r="A723" s="14"/>
      <c r="B723" s="231"/>
      <c r="C723" s="232"/>
      <c r="D723" s="216" t="s">
        <v>142</v>
      </c>
      <c r="E723" s="233" t="s">
        <v>19</v>
      </c>
      <c r="F723" s="234" t="s">
        <v>1158</v>
      </c>
      <c r="G723" s="232"/>
      <c r="H723" s="235">
        <v>94</v>
      </c>
      <c r="I723" s="236"/>
      <c r="J723" s="232"/>
      <c r="K723" s="232"/>
      <c r="L723" s="237"/>
      <c r="M723" s="238"/>
      <c r="N723" s="239"/>
      <c r="O723" s="239"/>
      <c r="P723" s="239"/>
      <c r="Q723" s="239"/>
      <c r="R723" s="239"/>
      <c r="S723" s="239"/>
      <c r="T723" s="240"/>
      <c r="U723" s="14"/>
      <c r="V723" s="14"/>
      <c r="W723" s="14"/>
      <c r="X723" s="14"/>
      <c r="Y723" s="14"/>
      <c r="Z723" s="14"/>
      <c r="AA723" s="14"/>
      <c r="AB723" s="14"/>
      <c r="AC723" s="14"/>
      <c r="AD723" s="14"/>
      <c r="AE723" s="14"/>
      <c r="AT723" s="241" t="s">
        <v>142</v>
      </c>
      <c r="AU723" s="241" t="s">
        <v>138</v>
      </c>
      <c r="AV723" s="14" t="s">
        <v>138</v>
      </c>
      <c r="AW723" s="14" t="s">
        <v>35</v>
      </c>
      <c r="AX723" s="14" t="s">
        <v>73</v>
      </c>
      <c r="AY723" s="241" t="s">
        <v>131</v>
      </c>
    </row>
    <row r="724" s="15" customFormat="1">
      <c r="A724" s="15"/>
      <c r="B724" s="242"/>
      <c r="C724" s="243"/>
      <c r="D724" s="216" t="s">
        <v>142</v>
      </c>
      <c r="E724" s="244" t="s">
        <v>19</v>
      </c>
      <c r="F724" s="245" t="s">
        <v>148</v>
      </c>
      <c r="G724" s="243"/>
      <c r="H724" s="246">
        <v>94</v>
      </c>
      <c r="I724" s="247"/>
      <c r="J724" s="243"/>
      <c r="K724" s="243"/>
      <c r="L724" s="248"/>
      <c r="M724" s="249"/>
      <c r="N724" s="250"/>
      <c r="O724" s="250"/>
      <c r="P724" s="250"/>
      <c r="Q724" s="250"/>
      <c r="R724" s="250"/>
      <c r="S724" s="250"/>
      <c r="T724" s="251"/>
      <c r="U724" s="15"/>
      <c r="V724" s="15"/>
      <c r="W724" s="15"/>
      <c r="X724" s="15"/>
      <c r="Y724" s="15"/>
      <c r="Z724" s="15"/>
      <c r="AA724" s="15"/>
      <c r="AB724" s="15"/>
      <c r="AC724" s="15"/>
      <c r="AD724" s="15"/>
      <c r="AE724" s="15"/>
      <c r="AT724" s="252" t="s">
        <v>142</v>
      </c>
      <c r="AU724" s="252" t="s">
        <v>138</v>
      </c>
      <c r="AV724" s="15" t="s">
        <v>137</v>
      </c>
      <c r="AW724" s="15" t="s">
        <v>35</v>
      </c>
      <c r="AX724" s="15" t="s">
        <v>81</v>
      </c>
      <c r="AY724" s="252" t="s">
        <v>131</v>
      </c>
    </row>
    <row r="725" s="2" customFormat="1" ht="16.5" customHeight="1">
      <c r="A725" s="39"/>
      <c r="B725" s="40"/>
      <c r="C725" s="253" t="s">
        <v>1159</v>
      </c>
      <c r="D725" s="253" t="s">
        <v>207</v>
      </c>
      <c r="E725" s="254" t="s">
        <v>1160</v>
      </c>
      <c r="F725" s="255" t="s">
        <v>1161</v>
      </c>
      <c r="G725" s="256" t="s">
        <v>1162</v>
      </c>
      <c r="H725" s="257">
        <v>5</v>
      </c>
      <c r="I725" s="258"/>
      <c r="J725" s="259">
        <f>ROUND(I725*H725,2)</f>
        <v>0</v>
      </c>
      <c r="K725" s="260"/>
      <c r="L725" s="261"/>
      <c r="M725" s="262" t="s">
        <v>19</v>
      </c>
      <c r="N725" s="263" t="s">
        <v>45</v>
      </c>
      <c r="O725" s="85"/>
      <c r="P725" s="212">
        <f>O725*H725</f>
        <v>0</v>
      </c>
      <c r="Q725" s="212">
        <v>0</v>
      </c>
      <c r="R725" s="212">
        <f>Q725*H725</f>
        <v>0</v>
      </c>
      <c r="S725" s="212">
        <v>0</v>
      </c>
      <c r="T725" s="213">
        <f>S725*H725</f>
        <v>0</v>
      </c>
      <c r="U725" s="39"/>
      <c r="V725" s="39"/>
      <c r="W725" s="39"/>
      <c r="X725" s="39"/>
      <c r="Y725" s="39"/>
      <c r="Z725" s="39"/>
      <c r="AA725" s="39"/>
      <c r="AB725" s="39"/>
      <c r="AC725" s="39"/>
      <c r="AD725" s="39"/>
      <c r="AE725" s="39"/>
      <c r="AR725" s="214" t="s">
        <v>346</v>
      </c>
      <c r="AT725" s="214" t="s">
        <v>207</v>
      </c>
      <c r="AU725" s="214" t="s">
        <v>138</v>
      </c>
      <c r="AY725" s="18" t="s">
        <v>131</v>
      </c>
      <c r="BE725" s="215">
        <f>IF(N725="základní",J725,0)</f>
        <v>0</v>
      </c>
      <c r="BF725" s="215">
        <f>IF(N725="snížená",J725,0)</f>
        <v>0</v>
      </c>
      <c r="BG725" s="215">
        <f>IF(N725="zákl. přenesená",J725,0)</f>
        <v>0</v>
      </c>
      <c r="BH725" s="215">
        <f>IF(N725="sníž. přenesená",J725,0)</f>
        <v>0</v>
      </c>
      <c r="BI725" s="215">
        <f>IF(N725="nulová",J725,0)</f>
        <v>0</v>
      </c>
      <c r="BJ725" s="18" t="s">
        <v>138</v>
      </c>
      <c r="BK725" s="215">
        <f>ROUND(I725*H725,2)</f>
        <v>0</v>
      </c>
      <c r="BL725" s="18" t="s">
        <v>312</v>
      </c>
      <c r="BM725" s="214" t="s">
        <v>1163</v>
      </c>
    </row>
    <row r="726" s="2" customFormat="1" ht="16.5" customHeight="1">
      <c r="A726" s="39"/>
      <c r="B726" s="40"/>
      <c r="C726" s="202" t="s">
        <v>1164</v>
      </c>
      <c r="D726" s="202" t="s">
        <v>133</v>
      </c>
      <c r="E726" s="203" t="s">
        <v>1165</v>
      </c>
      <c r="F726" s="204" t="s">
        <v>1166</v>
      </c>
      <c r="G726" s="205" t="s">
        <v>241</v>
      </c>
      <c r="H726" s="206">
        <v>124</v>
      </c>
      <c r="I726" s="207"/>
      <c r="J726" s="208">
        <f>ROUND(I726*H726,2)</f>
        <v>0</v>
      </c>
      <c r="K726" s="209"/>
      <c r="L726" s="45"/>
      <c r="M726" s="210" t="s">
        <v>19</v>
      </c>
      <c r="N726" s="211" t="s">
        <v>45</v>
      </c>
      <c r="O726" s="85"/>
      <c r="P726" s="212">
        <f>O726*H726</f>
        <v>0</v>
      </c>
      <c r="Q726" s="212">
        <v>0</v>
      </c>
      <c r="R726" s="212">
        <f>Q726*H726</f>
        <v>0</v>
      </c>
      <c r="S726" s="212">
        <v>0</v>
      </c>
      <c r="T726" s="213">
        <f>S726*H726</f>
        <v>0</v>
      </c>
      <c r="U726" s="39"/>
      <c r="V726" s="39"/>
      <c r="W726" s="39"/>
      <c r="X726" s="39"/>
      <c r="Y726" s="39"/>
      <c r="Z726" s="39"/>
      <c r="AA726" s="39"/>
      <c r="AB726" s="39"/>
      <c r="AC726" s="39"/>
      <c r="AD726" s="39"/>
      <c r="AE726" s="39"/>
      <c r="AR726" s="214" t="s">
        <v>312</v>
      </c>
      <c r="AT726" s="214" t="s">
        <v>133</v>
      </c>
      <c r="AU726" s="214" t="s">
        <v>138</v>
      </c>
      <c r="AY726" s="18" t="s">
        <v>131</v>
      </c>
      <c r="BE726" s="215">
        <f>IF(N726="základní",J726,0)</f>
        <v>0</v>
      </c>
      <c r="BF726" s="215">
        <f>IF(N726="snížená",J726,0)</f>
        <v>0</v>
      </c>
      <c r="BG726" s="215">
        <f>IF(N726="zákl. přenesená",J726,0)</f>
        <v>0</v>
      </c>
      <c r="BH726" s="215">
        <f>IF(N726="sníž. přenesená",J726,0)</f>
        <v>0</v>
      </c>
      <c r="BI726" s="215">
        <f>IF(N726="nulová",J726,0)</f>
        <v>0</v>
      </c>
      <c r="BJ726" s="18" t="s">
        <v>138</v>
      </c>
      <c r="BK726" s="215">
        <f>ROUND(I726*H726,2)</f>
        <v>0</v>
      </c>
      <c r="BL726" s="18" t="s">
        <v>312</v>
      </c>
      <c r="BM726" s="214" t="s">
        <v>1167</v>
      </c>
    </row>
    <row r="727" s="13" customFormat="1">
      <c r="A727" s="13"/>
      <c r="B727" s="221"/>
      <c r="C727" s="222"/>
      <c r="D727" s="216" t="s">
        <v>142</v>
      </c>
      <c r="E727" s="223" t="s">
        <v>19</v>
      </c>
      <c r="F727" s="224" t="s">
        <v>1131</v>
      </c>
      <c r="G727" s="222"/>
      <c r="H727" s="223" t="s">
        <v>19</v>
      </c>
      <c r="I727" s="225"/>
      <c r="J727" s="222"/>
      <c r="K727" s="222"/>
      <c r="L727" s="226"/>
      <c r="M727" s="227"/>
      <c r="N727" s="228"/>
      <c r="O727" s="228"/>
      <c r="P727" s="228"/>
      <c r="Q727" s="228"/>
      <c r="R727" s="228"/>
      <c r="S727" s="228"/>
      <c r="T727" s="229"/>
      <c r="U727" s="13"/>
      <c r="V727" s="13"/>
      <c r="W727" s="13"/>
      <c r="X727" s="13"/>
      <c r="Y727" s="13"/>
      <c r="Z727" s="13"/>
      <c r="AA727" s="13"/>
      <c r="AB727" s="13"/>
      <c r="AC727" s="13"/>
      <c r="AD727" s="13"/>
      <c r="AE727" s="13"/>
      <c r="AT727" s="230" t="s">
        <v>142</v>
      </c>
      <c r="AU727" s="230" t="s">
        <v>138</v>
      </c>
      <c r="AV727" s="13" t="s">
        <v>81</v>
      </c>
      <c r="AW727" s="13" t="s">
        <v>35</v>
      </c>
      <c r="AX727" s="13" t="s">
        <v>73</v>
      </c>
      <c r="AY727" s="230" t="s">
        <v>131</v>
      </c>
    </row>
    <row r="728" s="14" customFormat="1">
      <c r="A728" s="14"/>
      <c r="B728" s="231"/>
      <c r="C728" s="232"/>
      <c r="D728" s="216" t="s">
        <v>142</v>
      </c>
      <c r="E728" s="233" t="s">
        <v>19</v>
      </c>
      <c r="F728" s="234" t="s">
        <v>1132</v>
      </c>
      <c r="G728" s="232"/>
      <c r="H728" s="235">
        <v>124</v>
      </c>
      <c r="I728" s="236"/>
      <c r="J728" s="232"/>
      <c r="K728" s="232"/>
      <c r="L728" s="237"/>
      <c r="M728" s="238"/>
      <c r="N728" s="239"/>
      <c r="O728" s="239"/>
      <c r="P728" s="239"/>
      <c r="Q728" s="239"/>
      <c r="R728" s="239"/>
      <c r="S728" s="239"/>
      <c r="T728" s="240"/>
      <c r="U728" s="14"/>
      <c r="V728" s="14"/>
      <c r="W728" s="14"/>
      <c r="X728" s="14"/>
      <c r="Y728" s="14"/>
      <c r="Z728" s="14"/>
      <c r="AA728" s="14"/>
      <c r="AB728" s="14"/>
      <c r="AC728" s="14"/>
      <c r="AD728" s="14"/>
      <c r="AE728" s="14"/>
      <c r="AT728" s="241" t="s">
        <v>142</v>
      </c>
      <c r="AU728" s="241" t="s">
        <v>138</v>
      </c>
      <c r="AV728" s="14" t="s">
        <v>138</v>
      </c>
      <c r="AW728" s="14" t="s">
        <v>35</v>
      </c>
      <c r="AX728" s="14" t="s">
        <v>81</v>
      </c>
      <c r="AY728" s="241" t="s">
        <v>131</v>
      </c>
    </row>
    <row r="729" s="2" customFormat="1" ht="16.5" customHeight="1">
      <c r="A729" s="39"/>
      <c r="B729" s="40"/>
      <c r="C729" s="253" t="s">
        <v>1168</v>
      </c>
      <c r="D729" s="253" t="s">
        <v>207</v>
      </c>
      <c r="E729" s="254" t="s">
        <v>1169</v>
      </c>
      <c r="F729" s="255" t="s">
        <v>1170</v>
      </c>
      <c r="G729" s="256" t="s">
        <v>241</v>
      </c>
      <c r="H729" s="257">
        <v>124</v>
      </c>
      <c r="I729" s="258"/>
      <c r="J729" s="259">
        <f>ROUND(I729*H729,2)</f>
        <v>0</v>
      </c>
      <c r="K729" s="260"/>
      <c r="L729" s="261"/>
      <c r="M729" s="262" t="s">
        <v>19</v>
      </c>
      <c r="N729" s="263" t="s">
        <v>45</v>
      </c>
      <c r="O729" s="85"/>
      <c r="P729" s="212">
        <f>O729*H729</f>
        <v>0</v>
      </c>
      <c r="Q729" s="212">
        <v>0</v>
      </c>
      <c r="R729" s="212">
        <f>Q729*H729</f>
        <v>0</v>
      </c>
      <c r="S729" s="212">
        <v>0</v>
      </c>
      <c r="T729" s="213">
        <f>S729*H729</f>
        <v>0</v>
      </c>
      <c r="U729" s="39"/>
      <c r="V729" s="39"/>
      <c r="W729" s="39"/>
      <c r="X729" s="39"/>
      <c r="Y729" s="39"/>
      <c r="Z729" s="39"/>
      <c r="AA729" s="39"/>
      <c r="AB729" s="39"/>
      <c r="AC729" s="39"/>
      <c r="AD729" s="39"/>
      <c r="AE729" s="39"/>
      <c r="AR729" s="214" t="s">
        <v>346</v>
      </c>
      <c r="AT729" s="214" t="s">
        <v>207</v>
      </c>
      <c r="AU729" s="214" t="s">
        <v>138</v>
      </c>
      <c r="AY729" s="18" t="s">
        <v>131</v>
      </c>
      <c r="BE729" s="215">
        <f>IF(N729="základní",J729,0)</f>
        <v>0</v>
      </c>
      <c r="BF729" s="215">
        <f>IF(N729="snížená",J729,0)</f>
        <v>0</v>
      </c>
      <c r="BG729" s="215">
        <f>IF(N729="zákl. přenesená",J729,0)</f>
        <v>0</v>
      </c>
      <c r="BH729" s="215">
        <f>IF(N729="sníž. přenesená",J729,0)</f>
        <v>0</v>
      </c>
      <c r="BI729" s="215">
        <f>IF(N729="nulová",J729,0)</f>
        <v>0</v>
      </c>
      <c r="BJ729" s="18" t="s">
        <v>138</v>
      </c>
      <c r="BK729" s="215">
        <f>ROUND(I729*H729,2)</f>
        <v>0</v>
      </c>
      <c r="BL729" s="18" t="s">
        <v>312</v>
      </c>
      <c r="BM729" s="214" t="s">
        <v>1171</v>
      </c>
    </row>
    <row r="730" s="2" customFormat="1">
      <c r="A730" s="39"/>
      <c r="B730" s="40"/>
      <c r="C730" s="41"/>
      <c r="D730" s="216" t="s">
        <v>1172</v>
      </c>
      <c r="E730" s="41"/>
      <c r="F730" s="217" t="s">
        <v>1173</v>
      </c>
      <c r="G730" s="41"/>
      <c r="H730" s="41"/>
      <c r="I730" s="218"/>
      <c r="J730" s="41"/>
      <c r="K730" s="41"/>
      <c r="L730" s="45"/>
      <c r="M730" s="219"/>
      <c r="N730" s="220"/>
      <c r="O730" s="85"/>
      <c r="P730" s="85"/>
      <c r="Q730" s="85"/>
      <c r="R730" s="85"/>
      <c r="S730" s="85"/>
      <c r="T730" s="86"/>
      <c r="U730" s="39"/>
      <c r="V730" s="39"/>
      <c r="W730" s="39"/>
      <c r="X730" s="39"/>
      <c r="Y730" s="39"/>
      <c r="Z730" s="39"/>
      <c r="AA730" s="39"/>
      <c r="AB730" s="39"/>
      <c r="AC730" s="39"/>
      <c r="AD730" s="39"/>
      <c r="AE730" s="39"/>
      <c r="AT730" s="18" t="s">
        <v>1172</v>
      </c>
      <c r="AU730" s="18" t="s">
        <v>138</v>
      </c>
    </row>
    <row r="731" s="2" customFormat="1" ht="16.5" customHeight="1">
      <c r="A731" s="39"/>
      <c r="B731" s="40"/>
      <c r="C731" s="202" t="s">
        <v>1174</v>
      </c>
      <c r="D731" s="202" t="s">
        <v>133</v>
      </c>
      <c r="E731" s="203" t="s">
        <v>1175</v>
      </c>
      <c r="F731" s="204" t="s">
        <v>1176</v>
      </c>
      <c r="G731" s="205" t="s">
        <v>184</v>
      </c>
      <c r="H731" s="206">
        <v>18</v>
      </c>
      <c r="I731" s="207"/>
      <c r="J731" s="208">
        <f>ROUND(I731*H731,2)</f>
        <v>0</v>
      </c>
      <c r="K731" s="209"/>
      <c r="L731" s="45"/>
      <c r="M731" s="210" t="s">
        <v>19</v>
      </c>
      <c r="N731" s="211" t="s">
        <v>45</v>
      </c>
      <c r="O731" s="85"/>
      <c r="P731" s="212">
        <f>O731*H731</f>
        <v>0</v>
      </c>
      <c r="Q731" s="212">
        <v>0</v>
      </c>
      <c r="R731" s="212">
        <f>Q731*H731</f>
        <v>0</v>
      </c>
      <c r="S731" s="212">
        <v>0</v>
      </c>
      <c r="T731" s="213">
        <f>S731*H731</f>
        <v>0</v>
      </c>
      <c r="U731" s="39"/>
      <c r="V731" s="39"/>
      <c r="W731" s="39"/>
      <c r="X731" s="39"/>
      <c r="Y731" s="39"/>
      <c r="Z731" s="39"/>
      <c r="AA731" s="39"/>
      <c r="AB731" s="39"/>
      <c r="AC731" s="39"/>
      <c r="AD731" s="39"/>
      <c r="AE731" s="39"/>
      <c r="AR731" s="214" t="s">
        <v>312</v>
      </c>
      <c r="AT731" s="214" t="s">
        <v>133</v>
      </c>
      <c r="AU731" s="214" t="s">
        <v>138</v>
      </c>
      <c r="AY731" s="18" t="s">
        <v>131</v>
      </c>
      <c r="BE731" s="215">
        <f>IF(N731="základní",J731,0)</f>
        <v>0</v>
      </c>
      <c r="BF731" s="215">
        <f>IF(N731="snížená",J731,0)</f>
        <v>0</v>
      </c>
      <c r="BG731" s="215">
        <f>IF(N731="zákl. přenesená",J731,0)</f>
        <v>0</v>
      </c>
      <c r="BH731" s="215">
        <f>IF(N731="sníž. přenesená",J731,0)</f>
        <v>0</v>
      </c>
      <c r="BI731" s="215">
        <f>IF(N731="nulová",J731,0)</f>
        <v>0</v>
      </c>
      <c r="BJ731" s="18" t="s">
        <v>138</v>
      </c>
      <c r="BK731" s="215">
        <f>ROUND(I731*H731,2)</f>
        <v>0</v>
      </c>
      <c r="BL731" s="18" t="s">
        <v>312</v>
      </c>
      <c r="BM731" s="214" t="s">
        <v>1177</v>
      </c>
    </row>
    <row r="732" s="2" customFormat="1" ht="16.5" customHeight="1">
      <c r="A732" s="39"/>
      <c r="B732" s="40"/>
      <c r="C732" s="253" t="s">
        <v>1178</v>
      </c>
      <c r="D732" s="253" t="s">
        <v>207</v>
      </c>
      <c r="E732" s="254" t="s">
        <v>1179</v>
      </c>
      <c r="F732" s="255" t="s">
        <v>1180</v>
      </c>
      <c r="G732" s="256" t="s">
        <v>1181</v>
      </c>
      <c r="H732" s="257">
        <v>18</v>
      </c>
      <c r="I732" s="258"/>
      <c r="J732" s="259">
        <f>ROUND(I732*H732,2)</f>
        <v>0</v>
      </c>
      <c r="K732" s="260"/>
      <c r="L732" s="261"/>
      <c r="M732" s="262" t="s">
        <v>19</v>
      </c>
      <c r="N732" s="263" t="s">
        <v>45</v>
      </c>
      <c r="O732" s="85"/>
      <c r="P732" s="212">
        <f>O732*H732</f>
        <v>0</v>
      </c>
      <c r="Q732" s="212">
        <v>0</v>
      </c>
      <c r="R732" s="212">
        <f>Q732*H732</f>
        <v>0</v>
      </c>
      <c r="S732" s="212">
        <v>0</v>
      </c>
      <c r="T732" s="213">
        <f>S732*H732</f>
        <v>0</v>
      </c>
      <c r="U732" s="39"/>
      <c r="V732" s="39"/>
      <c r="W732" s="39"/>
      <c r="X732" s="39"/>
      <c r="Y732" s="39"/>
      <c r="Z732" s="39"/>
      <c r="AA732" s="39"/>
      <c r="AB732" s="39"/>
      <c r="AC732" s="39"/>
      <c r="AD732" s="39"/>
      <c r="AE732" s="39"/>
      <c r="AR732" s="214" t="s">
        <v>346</v>
      </c>
      <c r="AT732" s="214" t="s">
        <v>207</v>
      </c>
      <c r="AU732" s="214" t="s">
        <v>138</v>
      </c>
      <c r="AY732" s="18" t="s">
        <v>131</v>
      </c>
      <c r="BE732" s="215">
        <f>IF(N732="základní",J732,0)</f>
        <v>0</v>
      </c>
      <c r="BF732" s="215">
        <f>IF(N732="snížená",J732,0)</f>
        <v>0</v>
      </c>
      <c r="BG732" s="215">
        <f>IF(N732="zákl. přenesená",J732,0)</f>
        <v>0</v>
      </c>
      <c r="BH732" s="215">
        <f>IF(N732="sníž. přenesená",J732,0)</f>
        <v>0</v>
      </c>
      <c r="BI732" s="215">
        <f>IF(N732="nulová",J732,0)</f>
        <v>0</v>
      </c>
      <c r="BJ732" s="18" t="s">
        <v>138</v>
      </c>
      <c r="BK732" s="215">
        <f>ROUND(I732*H732,2)</f>
        <v>0</v>
      </c>
      <c r="BL732" s="18" t="s">
        <v>312</v>
      </c>
      <c r="BM732" s="214" t="s">
        <v>1182</v>
      </c>
    </row>
    <row r="733" s="2" customFormat="1" ht="16.5" customHeight="1">
      <c r="A733" s="39"/>
      <c r="B733" s="40"/>
      <c r="C733" s="202" t="s">
        <v>1183</v>
      </c>
      <c r="D733" s="202" t="s">
        <v>133</v>
      </c>
      <c r="E733" s="203" t="s">
        <v>1184</v>
      </c>
      <c r="F733" s="204" t="s">
        <v>1185</v>
      </c>
      <c r="G733" s="205" t="s">
        <v>184</v>
      </c>
      <c r="H733" s="206">
        <v>2</v>
      </c>
      <c r="I733" s="207"/>
      <c r="J733" s="208">
        <f>ROUND(I733*H733,2)</f>
        <v>0</v>
      </c>
      <c r="K733" s="209"/>
      <c r="L733" s="45"/>
      <c r="M733" s="210" t="s">
        <v>19</v>
      </c>
      <c r="N733" s="211" t="s">
        <v>45</v>
      </c>
      <c r="O733" s="85"/>
      <c r="P733" s="212">
        <f>O733*H733</f>
        <v>0</v>
      </c>
      <c r="Q733" s="212">
        <v>0</v>
      </c>
      <c r="R733" s="212">
        <f>Q733*H733</f>
        <v>0</v>
      </c>
      <c r="S733" s="212">
        <v>0</v>
      </c>
      <c r="T733" s="213">
        <f>S733*H733</f>
        <v>0</v>
      </c>
      <c r="U733" s="39"/>
      <c r="V733" s="39"/>
      <c r="W733" s="39"/>
      <c r="X733" s="39"/>
      <c r="Y733" s="39"/>
      <c r="Z733" s="39"/>
      <c r="AA733" s="39"/>
      <c r="AB733" s="39"/>
      <c r="AC733" s="39"/>
      <c r="AD733" s="39"/>
      <c r="AE733" s="39"/>
      <c r="AR733" s="214" t="s">
        <v>312</v>
      </c>
      <c r="AT733" s="214" t="s">
        <v>133</v>
      </c>
      <c r="AU733" s="214" t="s">
        <v>138</v>
      </c>
      <c r="AY733" s="18" t="s">
        <v>131</v>
      </c>
      <c r="BE733" s="215">
        <f>IF(N733="základní",J733,0)</f>
        <v>0</v>
      </c>
      <c r="BF733" s="215">
        <f>IF(N733="snížená",J733,0)</f>
        <v>0</v>
      </c>
      <c r="BG733" s="215">
        <f>IF(N733="zákl. přenesená",J733,0)</f>
        <v>0</v>
      </c>
      <c r="BH733" s="215">
        <f>IF(N733="sníž. přenesená",J733,0)</f>
        <v>0</v>
      </c>
      <c r="BI733" s="215">
        <f>IF(N733="nulová",J733,0)</f>
        <v>0</v>
      </c>
      <c r="BJ733" s="18" t="s">
        <v>138</v>
      </c>
      <c r="BK733" s="215">
        <f>ROUND(I733*H733,2)</f>
        <v>0</v>
      </c>
      <c r="BL733" s="18" t="s">
        <v>312</v>
      </c>
      <c r="BM733" s="214" t="s">
        <v>1186</v>
      </c>
    </row>
    <row r="734" s="2" customFormat="1" ht="16.5" customHeight="1">
      <c r="A734" s="39"/>
      <c r="B734" s="40"/>
      <c r="C734" s="202" t="s">
        <v>1187</v>
      </c>
      <c r="D734" s="202" t="s">
        <v>133</v>
      </c>
      <c r="E734" s="203" t="s">
        <v>1188</v>
      </c>
      <c r="F734" s="204" t="s">
        <v>1189</v>
      </c>
      <c r="G734" s="205" t="s">
        <v>184</v>
      </c>
      <c r="H734" s="206">
        <v>2</v>
      </c>
      <c r="I734" s="207"/>
      <c r="J734" s="208">
        <f>ROUND(I734*H734,2)</f>
        <v>0</v>
      </c>
      <c r="K734" s="209"/>
      <c r="L734" s="45"/>
      <c r="M734" s="210" t="s">
        <v>19</v>
      </c>
      <c r="N734" s="211" t="s">
        <v>45</v>
      </c>
      <c r="O734" s="85"/>
      <c r="P734" s="212">
        <f>O734*H734</f>
        <v>0</v>
      </c>
      <c r="Q734" s="212">
        <v>0</v>
      </c>
      <c r="R734" s="212">
        <f>Q734*H734</f>
        <v>0</v>
      </c>
      <c r="S734" s="212">
        <v>0</v>
      </c>
      <c r="T734" s="213">
        <f>S734*H734</f>
        <v>0</v>
      </c>
      <c r="U734" s="39"/>
      <c r="V734" s="39"/>
      <c r="W734" s="39"/>
      <c r="X734" s="39"/>
      <c r="Y734" s="39"/>
      <c r="Z734" s="39"/>
      <c r="AA734" s="39"/>
      <c r="AB734" s="39"/>
      <c r="AC734" s="39"/>
      <c r="AD734" s="39"/>
      <c r="AE734" s="39"/>
      <c r="AR734" s="214" t="s">
        <v>312</v>
      </c>
      <c r="AT734" s="214" t="s">
        <v>133</v>
      </c>
      <c r="AU734" s="214" t="s">
        <v>138</v>
      </c>
      <c r="AY734" s="18" t="s">
        <v>131</v>
      </c>
      <c r="BE734" s="215">
        <f>IF(N734="základní",J734,0)</f>
        <v>0</v>
      </c>
      <c r="BF734" s="215">
        <f>IF(N734="snížená",J734,0)</f>
        <v>0</v>
      </c>
      <c r="BG734" s="215">
        <f>IF(N734="zákl. přenesená",J734,0)</f>
        <v>0</v>
      </c>
      <c r="BH734" s="215">
        <f>IF(N734="sníž. přenesená",J734,0)</f>
        <v>0</v>
      </c>
      <c r="BI734" s="215">
        <f>IF(N734="nulová",J734,0)</f>
        <v>0</v>
      </c>
      <c r="BJ734" s="18" t="s">
        <v>138</v>
      </c>
      <c r="BK734" s="215">
        <f>ROUND(I734*H734,2)</f>
        <v>0</v>
      </c>
      <c r="BL734" s="18" t="s">
        <v>312</v>
      </c>
      <c r="BM734" s="214" t="s">
        <v>1190</v>
      </c>
    </row>
    <row r="735" s="2" customFormat="1" ht="16.5" customHeight="1">
      <c r="A735" s="39"/>
      <c r="B735" s="40"/>
      <c r="C735" s="253" t="s">
        <v>1191</v>
      </c>
      <c r="D735" s="253" t="s">
        <v>207</v>
      </c>
      <c r="E735" s="254" t="s">
        <v>1192</v>
      </c>
      <c r="F735" s="255" t="s">
        <v>1193</v>
      </c>
      <c r="G735" s="256" t="s">
        <v>184</v>
      </c>
      <c r="H735" s="257">
        <v>2</v>
      </c>
      <c r="I735" s="258"/>
      <c r="J735" s="259">
        <f>ROUND(I735*H735,2)</f>
        <v>0</v>
      </c>
      <c r="K735" s="260"/>
      <c r="L735" s="261"/>
      <c r="M735" s="262" t="s">
        <v>19</v>
      </c>
      <c r="N735" s="263" t="s">
        <v>45</v>
      </c>
      <c r="O735" s="85"/>
      <c r="P735" s="212">
        <f>O735*H735</f>
        <v>0</v>
      </c>
      <c r="Q735" s="212">
        <v>0</v>
      </c>
      <c r="R735" s="212">
        <f>Q735*H735</f>
        <v>0</v>
      </c>
      <c r="S735" s="212">
        <v>0</v>
      </c>
      <c r="T735" s="213">
        <f>S735*H735</f>
        <v>0</v>
      </c>
      <c r="U735" s="39"/>
      <c r="V735" s="39"/>
      <c r="W735" s="39"/>
      <c r="X735" s="39"/>
      <c r="Y735" s="39"/>
      <c r="Z735" s="39"/>
      <c r="AA735" s="39"/>
      <c r="AB735" s="39"/>
      <c r="AC735" s="39"/>
      <c r="AD735" s="39"/>
      <c r="AE735" s="39"/>
      <c r="AR735" s="214" t="s">
        <v>346</v>
      </c>
      <c r="AT735" s="214" t="s">
        <v>207</v>
      </c>
      <c r="AU735" s="214" t="s">
        <v>138</v>
      </c>
      <c r="AY735" s="18" t="s">
        <v>131</v>
      </c>
      <c r="BE735" s="215">
        <f>IF(N735="základní",J735,0)</f>
        <v>0</v>
      </c>
      <c r="BF735" s="215">
        <f>IF(N735="snížená",J735,0)</f>
        <v>0</v>
      </c>
      <c r="BG735" s="215">
        <f>IF(N735="zákl. přenesená",J735,0)</f>
        <v>0</v>
      </c>
      <c r="BH735" s="215">
        <f>IF(N735="sníž. přenesená",J735,0)</f>
        <v>0</v>
      </c>
      <c r="BI735" s="215">
        <f>IF(N735="nulová",J735,0)</f>
        <v>0</v>
      </c>
      <c r="BJ735" s="18" t="s">
        <v>138</v>
      </c>
      <c r="BK735" s="215">
        <f>ROUND(I735*H735,2)</f>
        <v>0</v>
      </c>
      <c r="BL735" s="18" t="s">
        <v>312</v>
      </c>
      <c r="BM735" s="214" t="s">
        <v>1194</v>
      </c>
    </row>
    <row r="736" s="2" customFormat="1" ht="16.5" customHeight="1">
      <c r="A736" s="39"/>
      <c r="B736" s="40"/>
      <c r="C736" s="202" t="s">
        <v>1195</v>
      </c>
      <c r="D736" s="202" t="s">
        <v>133</v>
      </c>
      <c r="E736" s="203" t="s">
        <v>1196</v>
      </c>
      <c r="F736" s="204" t="s">
        <v>1197</v>
      </c>
      <c r="G736" s="205" t="s">
        <v>184</v>
      </c>
      <c r="H736" s="206">
        <v>40</v>
      </c>
      <c r="I736" s="207"/>
      <c r="J736" s="208">
        <f>ROUND(I736*H736,2)</f>
        <v>0</v>
      </c>
      <c r="K736" s="209"/>
      <c r="L736" s="45"/>
      <c r="M736" s="210" t="s">
        <v>19</v>
      </c>
      <c r="N736" s="211" t="s">
        <v>45</v>
      </c>
      <c r="O736" s="85"/>
      <c r="P736" s="212">
        <f>O736*H736</f>
        <v>0</v>
      </c>
      <c r="Q736" s="212">
        <v>0</v>
      </c>
      <c r="R736" s="212">
        <f>Q736*H736</f>
        <v>0</v>
      </c>
      <c r="S736" s="212">
        <v>0</v>
      </c>
      <c r="T736" s="213">
        <f>S736*H736</f>
        <v>0</v>
      </c>
      <c r="U736" s="39"/>
      <c r="V736" s="39"/>
      <c r="W736" s="39"/>
      <c r="X736" s="39"/>
      <c r="Y736" s="39"/>
      <c r="Z736" s="39"/>
      <c r="AA736" s="39"/>
      <c r="AB736" s="39"/>
      <c r="AC736" s="39"/>
      <c r="AD736" s="39"/>
      <c r="AE736" s="39"/>
      <c r="AR736" s="214" t="s">
        <v>312</v>
      </c>
      <c r="AT736" s="214" t="s">
        <v>133</v>
      </c>
      <c r="AU736" s="214" t="s">
        <v>138</v>
      </c>
      <c r="AY736" s="18" t="s">
        <v>131</v>
      </c>
      <c r="BE736" s="215">
        <f>IF(N736="základní",J736,0)</f>
        <v>0</v>
      </c>
      <c r="BF736" s="215">
        <f>IF(N736="snížená",J736,0)</f>
        <v>0</v>
      </c>
      <c r="BG736" s="215">
        <f>IF(N736="zákl. přenesená",J736,0)</f>
        <v>0</v>
      </c>
      <c r="BH736" s="215">
        <f>IF(N736="sníž. přenesená",J736,0)</f>
        <v>0</v>
      </c>
      <c r="BI736" s="215">
        <f>IF(N736="nulová",J736,0)</f>
        <v>0</v>
      </c>
      <c r="BJ736" s="18" t="s">
        <v>138</v>
      </c>
      <c r="BK736" s="215">
        <f>ROUND(I736*H736,2)</f>
        <v>0</v>
      </c>
      <c r="BL736" s="18" t="s">
        <v>312</v>
      </c>
      <c r="BM736" s="214" t="s">
        <v>1198</v>
      </c>
    </row>
    <row r="737" s="2" customFormat="1" ht="21.75" customHeight="1">
      <c r="A737" s="39"/>
      <c r="B737" s="40"/>
      <c r="C737" s="253" t="s">
        <v>1199</v>
      </c>
      <c r="D737" s="253" t="s">
        <v>207</v>
      </c>
      <c r="E737" s="254" t="s">
        <v>1200</v>
      </c>
      <c r="F737" s="255" t="s">
        <v>1201</v>
      </c>
      <c r="G737" s="256" t="s">
        <v>1181</v>
      </c>
      <c r="H737" s="257">
        <v>16</v>
      </c>
      <c r="I737" s="258"/>
      <c r="J737" s="259">
        <f>ROUND(I737*H737,2)</f>
        <v>0</v>
      </c>
      <c r="K737" s="260"/>
      <c r="L737" s="261"/>
      <c r="M737" s="262" t="s">
        <v>19</v>
      </c>
      <c r="N737" s="263" t="s">
        <v>45</v>
      </c>
      <c r="O737" s="85"/>
      <c r="P737" s="212">
        <f>O737*H737</f>
        <v>0</v>
      </c>
      <c r="Q737" s="212">
        <v>0</v>
      </c>
      <c r="R737" s="212">
        <f>Q737*H737</f>
        <v>0</v>
      </c>
      <c r="S737" s="212">
        <v>0</v>
      </c>
      <c r="T737" s="213">
        <f>S737*H737</f>
        <v>0</v>
      </c>
      <c r="U737" s="39"/>
      <c r="V737" s="39"/>
      <c r="W737" s="39"/>
      <c r="X737" s="39"/>
      <c r="Y737" s="39"/>
      <c r="Z737" s="39"/>
      <c r="AA737" s="39"/>
      <c r="AB737" s="39"/>
      <c r="AC737" s="39"/>
      <c r="AD737" s="39"/>
      <c r="AE737" s="39"/>
      <c r="AR737" s="214" t="s">
        <v>346</v>
      </c>
      <c r="AT737" s="214" t="s">
        <v>207</v>
      </c>
      <c r="AU737" s="214" t="s">
        <v>138</v>
      </c>
      <c r="AY737" s="18" t="s">
        <v>131</v>
      </c>
      <c r="BE737" s="215">
        <f>IF(N737="základní",J737,0)</f>
        <v>0</v>
      </c>
      <c r="BF737" s="215">
        <f>IF(N737="snížená",J737,0)</f>
        <v>0</v>
      </c>
      <c r="BG737" s="215">
        <f>IF(N737="zákl. přenesená",J737,0)</f>
        <v>0</v>
      </c>
      <c r="BH737" s="215">
        <f>IF(N737="sníž. přenesená",J737,0)</f>
        <v>0</v>
      </c>
      <c r="BI737" s="215">
        <f>IF(N737="nulová",J737,0)</f>
        <v>0</v>
      </c>
      <c r="BJ737" s="18" t="s">
        <v>138</v>
      </c>
      <c r="BK737" s="215">
        <f>ROUND(I737*H737,2)</f>
        <v>0</v>
      </c>
      <c r="BL737" s="18" t="s">
        <v>312</v>
      </c>
      <c r="BM737" s="214" t="s">
        <v>1202</v>
      </c>
    </row>
    <row r="738" s="2" customFormat="1" ht="16.5" customHeight="1">
      <c r="A738" s="39"/>
      <c r="B738" s="40"/>
      <c r="C738" s="253" t="s">
        <v>1203</v>
      </c>
      <c r="D738" s="253" t="s">
        <v>207</v>
      </c>
      <c r="E738" s="254" t="s">
        <v>1204</v>
      </c>
      <c r="F738" s="255" t="s">
        <v>1205</v>
      </c>
      <c r="G738" s="256" t="s">
        <v>1181</v>
      </c>
      <c r="H738" s="257">
        <v>16</v>
      </c>
      <c r="I738" s="258"/>
      <c r="J738" s="259">
        <f>ROUND(I738*H738,2)</f>
        <v>0</v>
      </c>
      <c r="K738" s="260"/>
      <c r="L738" s="261"/>
      <c r="M738" s="262" t="s">
        <v>19</v>
      </c>
      <c r="N738" s="263" t="s">
        <v>45</v>
      </c>
      <c r="O738" s="85"/>
      <c r="P738" s="212">
        <f>O738*H738</f>
        <v>0</v>
      </c>
      <c r="Q738" s="212">
        <v>0</v>
      </c>
      <c r="R738" s="212">
        <f>Q738*H738</f>
        <v>0</v>
      </c>
      <c r="S738" s="212">
        <v>0</v>
      </c>
      <c r="T738" s="213">
        <f>S738*H738</f>
        <v>0</v>
      </c>
      <c r="U738" s="39"/>
      <c r="V738" s="39"/>
      <c r="W738" s="39"/>
      <c r="X738" s="39"/>
      <c r="Y738" s="39"/>
      <c r="Z738" s="39"/>
      <c r="AA738" s="39"/>
      <c r="AB738" s="39"/>
      <c r="AC738" s="39"/>
      <c r="AD738" s="39"/>
      <c r="AE738" s="39"/>
      <c r="AR738" s="214" t="s">
        <v>346</v>
      </c>
      <c r="AT738" s="214" t="s">
        <v>207</v>
      </c>
      <c r="AU738" s="214" t="s">
        <v>138</v>
      </c>
      <c r="AY738" s="18" t="s">
        <v>131</v>
      </c>
      <c r="BE738" s="215">
        <f>IF(N738="základní",J738,0)</f>
        <v>0</v>
      </c>
      <c r="BF738" s="215">
        <f>IF(N738="snížená",J738,0)</f>
        <v>0</v>
      </c>
      <c r="BG738" s="215">
        <f>IF(N738="zákl. přenesená",J738,0)</f>
        <v>0</v>
      </c>
      <c r="BH738" s="215">
        <f>IF(N738="sníž. přenesená",J738,0)</f>
        <v>0</v>
      </c>
      <c r="BI738" s="215">
        <f>IF(N738="nulová",J738,0)</f>
        <v>0</v>
      </c>
      <c r="BJ738" s="18" t="s">
        <v>138</v>
      </c>
      <c r="BK738" s="215">
        <f>ROUND(I738*H738,2)</f>
        <v>0</v>
      </c>
      <c r="BL738" s="18" t="s">
        <v>312</v>
      </c>
      <c r="BM738" s="214" t="s">
        <v>1206</v>
      </c>
    </row>
    <row r="739" s="13" customFormat="1">
      <c r="A739" s="13"/>
      <c r="B739" s="221"/>
      <c r="C739" s="222"/>
      <c r="D739" s="216" t="s">
        <v>142</v>
      </c>
      <c r="E739" s="223" t="s">
        <v>19</v>
      </c>
      <c r="F739" s="224" t="s">
        <v>1207</v>
      </c>
      <c r="G739" s="222"/>
      <c r="H739" s="223" t="s">
        <v>19</v>
      </c>
      <c r="I739" s="225"/>
      <c r="J739" s="222"/>
      <c r="K739" s="222"/>
      <c r="L739" s="226"/>
      <c r="M739" s="227"/>
      <c r="N739" s="228"/>
      <c r="O739" s="228"/>
      <c r="P739" s="228"/>
      <c r="Q739" s="228"/>
      <c r="R739" s="228"/>
      <c r="S739" s="228"/>
      <c r="T739" s="229"/>
      <c r="U739" s="13"/>
      <c r="V739" s="13"/>
      <c r="W739" s="13"/>
      <c r="X739" s="13"/>
      <c r="Y739" s="13"/>
      <c r="Z739" s="13"/>
      <c r="AA739" s="13"/>
      <c r="AB739" s="13"/>
      <c r="AC739" s="13"/>
      <c r="AD739" s="13"/>
      <c r="AE739" s="13"/>
      <c r="AT739" s="230" t="s">
        <v>142</v>
      </c>
      <c r="AU739" s="230" t="s">
        <v>138</v>
      </c>
      <c r="AV739" s="13" t="s">
        <v>81</v>
      </c>
      <c r="AW739" s="13" t="s">
        <v>35</v>
      </c>
      <c r="AX739" s="13" t="s">
        <v>73</v>
      </c>
      <c r="AY739" s="230" t="s">
        <v>131</v>
      </c>
    </row>
    <row r="740" s="14" customFormat="1">
      <c r="A740" s="14"/>
      <c r="B740" s="231"/>
      <c r="C740" s="232"/>
      <c r="D740" s="216" t="s">
        <v>142</v>
      </c>
      <c r="E740" s="233" t="s">
        <v>19</v>
      </c>
      <c r="F740" s="234" t="s">
        <v>312</v>
      </c>
      <c r="G740" s="232"/>
      <c r="H740" s="235">
        <v>16</v>
      </c>
      <c r="I740" s="236"/>
      <c r="J740" s="232"/>
      <c r="K740" s="232"/>
      <c r="L740" s="237"/>
      <c r="M740" s="238"/>
      <c r="N740" s="239"/>
      <c r="O740" s="239"/>
      <c r="P740" s="239"/>
      <c r="Q740" s="239"/>
      <c r="R740" s="239"/>
      <c r="S740" s="239"/>
      <c r="T740" s="240"/>
      <c r="U740" s="14"/>
      <c r="V740" s="14"/>
      <c r="W740" s="14"/>
      <c r="X740" s="14"/>
      <c r="Y740" s="14"/>
      <c r="Z740" s="14"/>
      <c r="AA740" s="14"/>
      <c r="AB740" s="14"/>
      <c r="AC740" s="14"/>
      <c r="AD740" s="14"/>
      <c r="AE740" s="14"/>
      <c r="AT740" s="241" t="s">
        <v>142</v>
      </c>
      <c r="AU740" s="241" t="s">
        <v>138</v>
      </c>
      <c r="AV740" s="14" t="s">
        <v>138</v>
      </c>
      <c r="AW740" s="14" t="s">
        <v>35</v>
      </c>
      <c r="AX740" s="14" t="s">
        <v>81</v>
      </c>
      <c r="AY740" s="241" t="s">
        <v>131</v>
      </c>
    </row>
    <row r="741" s="2" customFormat="1" ht="16.5" customHeight="1">
      <c r="A741" s="39"/>
      <c r="B741" s="40"/>
      <c r="C741" s="253" t="s">
        <v>1208</v>
      </c>
      <c r="D741" s="253" t="s">
        <v>207</v>
      </c>
      <c r="E741" s="254" t="s">
        <v>1209</v>
      </c>
      <c r="F741" s="255" t="s">
        <v>1210</v>
      </c>
      <c r="G741" s="256" t="s">
        <v>1181</v>
      </c>
      <c r="H741" s="257">
        <v>8</v>
      </c>
      <c r="I741" s="258"/>
      <c r="J741" s="259">
        <f>ROUND(I741*H741,2)</f>
        <v>0</v>
      </c>
      <c r="K741" s="260"/>
      <c r="L741" s="261"/>
      <c r="M741" s="262" t="s">
        <v>19</v>
      </c>
      <c r="N741" s="263" t="s">
        <v>45</v>
      </c>
      <c r="O741" s="85"/>
      <c r="P741" s="212">
        <f>O741*H741</f>
        <v>0</v>
      </c>
      <c r="Q741" s="212">
        <v>0</v>
      </c>
      <c r="R741" s="212">
        <f>Q741*H741</f>
        <v>0</v>
      </c>
      <c r="S741" s="212">
        <v>0</v>
      </c>
      <c r="T741" s="213">
        <f>S741*H741</f>
        <v>0</v>
      </c>
      <c r="U741" s="39"/>
      <c r="V741" s="39"/>
      <c r="W741" s="39"/>
      <c r="X741" s="39"/>
      <c r="Y741" s="39"/>
      <c r="Z741" s="39"/>
      <c r="AA741" s="39"/>
      <c r="AB741" s="39"/>
      <c r="AC741" s="39"/>
      <c r="AD741" s="39"/>
      <c r="AE741" s="39"/>
      <c r="AR741" s="214" t="s">
        <v>346</v>
      </c>
      <c r="AT741" s="214" t="s">
        <v>207</v>
      </c>
      <c r="AU741" s="214" t="s">
        <v>138</v>
      </c>
      <c r="AY741" s="18" t="s">
        <v>131</v>
      </c>
      <c r="BE741" s="215">
        <f>IF(N741="základní",J741,0)</f>
        <v>0</v>
      </c>
      <c r="BF741" s="215">
        <f>IF(N741="snížená",J741,0)</f>
        <v>0</v>
      </c>
      <c r="BG741" s="215">
        <f>IF(N741="zákl. přenesená",J741,0)</f>
        <v>0</v>
      </c>
      <c r="BH741" s="215">
        <f>IF(N741="sníž. přenesená",J741,0)</f>
        <v>0</v>
      </c>
      <c r="BI741" s="215">
        <f>IF(N741="nulová",J741,0)</f>
        <v>0</v>
      </c>
      <c r="BJ741" s="18" t="s">
        <v>138</v>
      </c>
      <c r="BK741" s="215">
        <f>ROUND(I741*H741,2)</f>
        <v>0</v>
      </c>
      <c r="BL741" s="18" t="s">
        <v>312</v>
      </c>
      <c r="BM741" s="214" t="s">
        <v>1211</v>
      </c>
    </row>
    <row r="742" s="13" customFormat="1">
      <c r="A742" s="13"/>
      <c r="B742" s="221"/>
      <c r="C742" s="222"/>
      <c r="D742" s="216" t="s">
        <v>142</v>
      </c>
      <c r="E742" s="223" t="s">
        <v>19</v>
      </c>
      <c r="F742" s="224" t="s">
        <v>1212</v>
      </c>
      <c r="G742" s="222"/>
      <c r="H742" s="223" t="s">
        <v>19</v>
      </c>
      <c r="I742" s="225"/>
      <c r="J742" s="222"/>
      <c r="K742" s="222"/>
      <c r="L742" s="226"/>
      <c r="M742" s="227"/>
      <c r="N742" s="228"/>
      <c r="O742" s="228"/>
      <c r="P742" s="228"/>
      <c r="Q742" s="228"/>
      <c r="R742" s="228"/>
      <c r="S742" s="228"/>
      <c r="T742" s="229"/>
      <c r="U742" s="13"/>
      <c r="V742" s="13"/>
      <c r="W742" s="13"/>
      <c r="X742" s="13"/>
      <c r="Y742" s="13"/>
      <c r="Z742" s="13"/>
      <c r="AA742" s="13"/>
      <c r="AB742" s="13"/>
      <c r="AC742" s="13"/>
      <c r="AD742" s="13"/>
      <c r="AE742" s="13"/>
      <c r="AT742" s="230" t="s">
        <v>142</v>
      </c>
      <c r="AU742" s="230" t="s">
        <v>138</v>
      </c>
      <c r="AV742" s="13" t="s">
        <v>81</v>
      </c>
      <c r="AW742" s="13" t="s">
        <v>35</v>
      </c>
      <c r="AX742" s="13" t="s">
        <v>73</v>
      </c>
      <c r="AY742" s="230" t="s">
        <v>131</v>
      </c>
    </row>
    <row r="743" s="14" customFormat="1">
      <c r="A743" s="14"/>
      <c r="B743" s="231"/>
      <c r="C743" s="232"/>
      <c r="D743" s="216" t="s">
        <v>142</v>
      </c>
      <c r="E743" s="233" t="s">
        <v>19</v>
      </c>
      <c r="F743" s="234" t="s">
        <v>137</v>
      </c>
      <c r="G743" s="232"/>
      <c r="H743" s="235">
        <v>4</v>
      </c>
      <c r="I743" s="236"/>
      <c r="J743" s="232"/>
      <c r="K743" s="232"/>
      <c r="L743" s="237"/>
      <c r="M743" s="238"/>
      <c r="N743" s="239"/>
      <c r="O743" s="239"/>
      <c r="P743" s="239"/>
      <c r="Q743" s="239"/>
      <c r="R743" s="239"/>
      <c r="S743" s="239"/>
      <c r="T743" s="240"/>
      <c r="U743" s="14"/>
      <c r="V743" s="14"/>
      <c r="W743" s="14"/>
      <c r="X743" s="14"/>
      <c r="Y743" s="14"/>
      <c r="Z743" s="14"/>
      <c r="AA743" s="14"/>
      <c r="AB743" s="14"/>
      <c r="AC743" s="14"/>
      <c r="AD743" s="14"/>
      <c r="AE743" s="14"/>
      <c r="AT743" s="241" t="s">
        <v>142</v>
      </c>
      <c r="AU743" s="241" t="s">
        <v>138</v>
      </c>
      <c r="AV743" s="14" t="s">
        <v>138</v>
      </c>
      <c r="AW743" s="14" t="s">
        <v>35</v>
      </c>
      <c r="AX743" s="14" t="s">
        <v>73</v>
      </c>
      <c r="AY743" s="241" t="s">
        <v>131</v>
      </c>
    </row>
    <row r="744" s="13" customFormat="1">
      <c r="A744" s="13"/>
      <c r="B744" s="221"/>
      <c r="C744" s="222"/>
      <c r="D744" s="216" t="s">
        <v>142</v>
      </c>
      <c r="E744" s="223" t="s">
        <v>19</v>
      </c>
      <c r="F744" s="224" t="s">
        <v>1213</v>
      </c>
      <c r="G744" s="222"/>
      <c r="H744" s="223" t="s">
        <v>19</v>
      </c>
      <c r="I744" s="225"/>
      <c r="J744" s="222"/>
      <c r="K744" s="222"/>
      <c r="L744" s="226"/>
      <c r="M744" s="227"/>
      <c r="N744" s="228"/>
      <c r="O744" s="228"/>
      <c r="P744" s="228"/>
      <c r="Q744" s="228"/>
      <c r="R744" s="228"/>
      <c r="S744" s="228"/>
      <c r="T744" s="229"/>
      <c r="U744" s="13"/>
      <c r="V744" s="13"/>
      <c r="W744" s="13"/>
      <c r="X744" s="13"/>
      <c r="Y744" s="13"/>
      <c r="Z744" s="13"/>
      <c r="AA744" s="13"/>
      <c r="AB744" s="13"/>
      <c r="AC744" s="13"/>
      <c r="AD744" s="13"/>
      <c r="AE744" s="13"/>
      <c r="AT744" s="230" t="s">
        <v>142</v>
      </c>
      <c r="AU744" s="230" t="s">
        <v>138</v>
      </c>
      <c r="AV744" s="13" t="s">
        <v>81</v>
      </c>
      <c r="AW744" s="13" t="s">
        <v>35</v>
      </c>
      <c r="AX744" s="13" t="s">
        <v>73</v>
      </c>
      <c r="AY744" s="230" t="s">
        <v>131</v>
      </c>
    </row>
    <row r="745" s="14" customFormat="1">
      <c r="A745" s="14"/>
      <c r="B745" s="231"/>
      <c r="C745" s="232"/>
      <c r="D745" s="216" t="s">
        <v>142</v>
      </c>
      <c r="E745" s="233" t="s">
        <v>19</v>
      </c>
      <c r="F745" s="234" t="s">
        <v>137</v>
      </c>
      <c r="G745" s="232"/>
      <c r="H745" s="235">
        <v>4</v>
      </c>
      <c r="I745" s="236"/>
      <c r="J745" s="232"/>
      <c r="K745" s="232"/>
      <c r="L745" s="237"/>
      <c r="M745" s="238"/>
      <c r="N745" s="239"/>
      <c r="O745" s="239"/>
      <c r="P745" s="239"/>
      <c r="Q745" s="239"/>
      <c r="R745" s="239"/>
      <c r="S745" s="239"/>
      <c r="T745" s="240"/>
      <c r="U745" s="14"/>
      <c r="V745" s="14"/>
      <c r="W745" s="14"/>
      <c r="X745" s="14"/>
      <c r="Y745" s="14"/>
      <c r="Z745" s="14"/>
      <c r="AA745" s="14"/>
      <c r="AB745" s="14"/>
      <c r="AC745" s="14"/>
      <c r="AD745" s="14"/>
      <c r="AE745" s="14"/>
      <c r="AT745" s="241" t="s">
        <v>142</v>
      </c>
      <c r="AU745" s="241" t="s">
        <v>138</v>
      </c>
      <c r="AV745" s="14" t="s">
        <v>138</v>
      </c>
      <c r="AW745" s="14" t="s">
        <v>35</v>
      </c>
      <c r="AX745" s="14" t="s">
        <v>73</v>
      </c>
      <c r="AY745" s="241" t="s">
        <v>131</v>
      </c>
    </row>
    <row r="746" s="15" customFormat="1">
      <c r="A746" s="15"/>
      <c r="B746" s="242"/>
      <c r="C746" s="243"/>
      <c r="D746" s="216" t="s">
        <v>142</v>
      </c>
      <c r="E746" s="244" t="s">
        <v>19</v>
      </c>
      <c r="F746" s="245" t="s">
        <v>148</v>
      </c>
      <c r="G746" s="243"/>
      <c r="H746" s="246">
        <v>8</v>
      </c>
      <c r="I746" s="247"/>
      <c r="J746" s="243"/>
      <c r="K746" s="243"/>
      <c r="L746" s="248"/>
      <c r="M746" s="249"/>
      <c r="N746" s="250"/>
      <c r="O746" s="250"/>
      <c r="P746" s="250"/>
      <c r="Q746" s="250"/>
      <c r="R746" s="250"/>
      <c r="S746" s="250"/>
      <c r="T746" s="251"/>
      <c r="U746" s="15"/>
      <c r="V746" s="15"/>
      <c r="W746" s="15"/>
      <c r="X746" s="15"/>
      <c r="Y746" s="15"/>
      <c r="Z746" s="15"/>
      <c r="AA746" s="15"/>
      <c r="AB746" s="15"/>
      <c r="AC746" s="15"/>
      <c r="AD746" s="15"/>
      <c r="AE746" s="15"/>
      <c r="AT746" s="252" t="s">
        <v>142</v>
      </c>
      <c r="AU746" s="252" t="s">
        <v>138</v>
      </c>
      <c r="AV746" s="15" t="s">
        <v>137</v>
      </c>
      <c r="AW746" s="15" t="s">
        <v>35</v>
      </c>
      <c r="AX746" s="15" t="s">
        <v>81</v>
      </c>
      <c r="AY746" s="252" t="s">
        <v>131</v>
      </c>
    </row>
    <row r="747" s="2" customFormat="1" ht="16.5" customHeight="1">
      <c r="A747" s="39"/>
      <c r="B747" s="40"/>
      <c r="C747" s="202" t="s">
        <v>1214</v>
      </c>
      <c r="D747" s="202" t="s">
        <v>133</v>
      </c>
      <c r="E747" s="203" t="s">
        <v>1215</v>
      </c>
      <c r="F747" s="204" t="s">
        <v>1216</v>
      </c>
      <c r="G747" s="205" t="s">
        <v>1217</v>
      </c>
      <c r="H747" s="206">
        <v>1</v>
      </c>
      <c r="I747" s="207"/>
      <c r="J747" s="208">
        <f>ROUND(I747*H747,2)</f>
        <v>0</v>
      </c>
      <c r="K747" s="209"/>
      <c r="L747" s="45"/>
      <c r="M747" s="210" t="s">
        <v>19</v>
      </c>
      <c r="N747" s="211" t="s">
        <v>45</v>
      </c>
      <c r="O747" s="85"/>
      <c r="P747" s="212">
        <f>O747*H747</f>
        <v>0</v>
      </c>
      <c r="Q747" s="212">
        <v>0</v>
      </c>
      <c r="R747" s="212">
        <f>Q747*H747</f>
        <v>0</v>
      </c>
      <c r="S747" s="212">
        <v>0</v>
      </c>
      <c r="T747" s="213">
        <f>S747*H747</f>
        <v>0</v>
      </c>
      <c r="U747" s="39"/>
      <c r="V747" s="39"/>
      <c r="W747" s="39"/>
      <c r="X747" s="39"/>
      <c r="Y747" s="39"/>
      <c r="Z747" s="39"/>
      <c r="AA747" s="39"/>
      <c r="AB747" s="39"/>
      <c r="AC747" s="39"/>
      <c r="AD747" s="39"/>
      <c r="AE747" s="39"/>
      <c r="AR747" s="214" t="s">
        <v>312</v>
      </c>
      <c r="AT747" s="214" t="s">
        <v>133</v>
      </c>
      <c r="AU747" s="214" t="s">
        <v>138</v>
      </c>
      <c r="AY747" s="18" t="s">
        <v>131</v>
      </c>
      <c r="BE747" s="215">
        <f>IF(N747="základní",J747,0)</f>
        <v>0</v>
      </c>
      <c r="BF747" s="215">
        <f>IF(N747="snížená",J747,0)</f>
        <v>0</v>
      </c>
      <c r="BG747" s="215">
        <f>IF(N747="zákl. přenesená",J747,0)</f>
        <v>0</v>
      </c>
      <c r="BH747" s="215">
        <f>IF(N747="sníž. přenesená",J747,0)</f>
        <v>0</v>
      </c>
      <c r="BI747" s="215">
        <f>IF(N747="nulová",J747,0)</f>
        <v>0</v>
      </c>
      <c r="BJ747" s="18" t="s">
        <v>138</v>
      </c>
      <c r="BK747" s="215">
        <f>ROUND(I747*H747,2)</f>
        <v>0</v>
      </c>
      <c r="BL747" s="18" t="s">
        <v>312</v>
      </c>
      <c r="BM747" s="214" t="s">
        <v>1218</v>
      </c>
    </row>
    <row r="748" s="2" customFormat="1" ht="21.75" customHeight="1">
      <c r="A748" s="39"/>
      <c r="B748" s="40"/>
      <c r="C748" s="202" t="s">
        <v>1219</v>
      </c>
      <c r="D748" s="202" t="s">
        <v>133</v>
      </c>
      <c r="E748" s="203" t="s">
        <v>1220</v>
      </c>
      <c r="F748" s="204" t="s">
        <v>1221</v>
      </c>
      <c r="G748" s="205" t="s">
        <v>169</v>
      </c>
      <c r="H748" s="206">
        <v>0.029999999999999999</v>
      </c>
      <c r="I748" s="207"/>
      <c r="J748" s="208">
        <f>ROUND(I748*H748,2)</f>
        <v>0</v>
      </c>
      <c r="K748" s="209"/>
      <c r="L748" s="45"/>
      <c r="M748" s="210" t="s">
        <v>19</v>
      </c>
      <c r="N748" s="211" t="s">
        <v>45</v>
      </c>
      <c r="O748" s="85"/>
      <c r="P748" s="212">
        <f>O748*H748</f>
        <v>0</v>
      </c>
      <c r="Q748" s="212">
        <v>0</v>
      </c>
      <c r="R748" s="212">
        <f>Q748*H748</f>
        <v>0</v>
      </c>
      <c r="S748" s="212">
        <v>0</v>
      </c>
      <c r="T748" s="213">
        <f>S748*H748</f>
        <v>0</v>
      </c>
      <c r="U748" s="39"/>
      <c r="V748" s="39"/>
      <c r="W748" s="39"/>
      <c r="X748" s="39"/>
      <c r="Y748" s="39"/>
      <c r="Z748" s="39"/>
      <c r="AA748" s="39"/>
      <c r="AB748" s="39"/>
      <c r="AC748" s="39"/>
      <c r="AD748" s="39"/>
      <c r="AE748" s="39"/>
      <c r="AR748" s="214" t="s">
        <v>312</v>
      </c>
      <c r="AT748" s="214" t="s">
        <v>133</v>
      </c>
      <c r="AU748" s="214" t="s">
        <v>138</v>
      </c>
      <c r="AY748" s="18" t="s">
        <v>131</v>
      </c>
      <c r="BE748" s="215">
        <f>IF(N748="základní",J748,0)</f>
        <v>0</v>
      </c>
      <c r="BF748" s="215">
        <f>IF(N748="snížená",J748,0)</f>
        <v>0</v>
      </c>
      <c r="BG748" s="215">
        <f>IF(N748="zákl. přenesená",J748,0)</f>
        <v>0</v>
      </c>
      <c r="BH748" s="215">
        <f>IF(N748="sníž. přenesená",J748,0)</f>
        <v>0</v>
      </c>
      <c r="BI748" s="215">
        <f>IF(N748="nulová",J748,0)</f>
        <v>0</v>
      </c>
      <c r="BJ748" s="18" t="s">
        <v>138</v>
      </c>
      <c r="BK748" s="215">
        <f>ROUND(I748*H748,2)</f>
        <v>0</v>
      </c>
      <c r="BL748" s="18" t="s">
        <v>312</v>
      </c>
      <c r="BM748" s="214" t="s">
        <v>1222</v>
      </c>
    </row>
    <row r="749" s="2" customFormat="1">
      <c r="A749" s="39"/>
      <c r="B749" s="40"/>
      <c r="C749" s="41"/>
      <c r="D749" s="216" t="s">
        <v>140</v>
      </c>
      <c r="E749" s="41"/>
      <c r="F749" s="217" t="s">
        <v>647</v>
      </c>
      <c r="G749" s="41"/>
      <c r="H749" s="41"/>
      <c r="I749" s="218"/>
      <c r="J749" s="41"/>
      <c r="K749" s="41"/>
      <c r="L749" s="45"/>
      <c r="M749" s="219"/>
      <c r="N749" s="220"/>
      <c r="O749" s="85"/>
      <c r="P749" s="85"/>
      <c r="Q749" s="85"/>
      <c r="R749" s="85"/>
      <c r="S749" s="85"/>
      <c r="T749" s="86"/>
      <c r="U749" s="39"/>
      <c r="V749" s="39"/>
      <c r="W749" s="39"/>
      <c r="X749" s="39"/>
      <c r="Y749" s="39"/>
      <c r="Z749" s="39"/>
      <c r="AA749" s="39"/>
      <c r="AB749" s="39"/>
      <c r="AC749" s="39"/>
      <c r="AD749" s="39"/>
      <c r="AE749" s="39"/>
      <c r="AT749" s="18" t="s">
        <v>140</v>
      </c>
      <c r="AU749" s="18" t="s">
        <v>138</v>
      </c>
    </row>
    <row r="750" s="12" customFormat="1" ht="25.92" customHeight="1">
      <c r="A750" s="12"/>
      <c r="B750" s="186"/>
      <c r="C750" s="187"/>
      <c r="D750" s="188" t="s">
        <v>72</v>
      </c>
      <c r="E750" s="189" t="s">
        <v>1223</v>
      </c>
      <c r="F750" s="189" t="s">
        <v>1224</v>
      </c>
      <c r="G750" s="187"/>
      <c r="H750" s="187"/>
      <c r="I750" s="190"/>
      <c r="J750" s="191">
        <f>BK750</f>
        <v>0</v>
      </c>
      <c r="K750" s="187"/>
      <c r="L750" s="192"/>
      <c r="M750" s="193"/>
      <c r="N750" s="194"/>
      <c r="O750" s="194"/>
      <c r="P750" s="195">
        <f>SUM(P751:P753)</f>
        <v>0</v>
      </c>
      <c r="Q750" s="194"/>
      <c r="R750" s="195">
        <f>SUM(R751:R753)</f>
        <v>0</v>
      </c>
      <c r="S750" s="194"/>
      <c r="T750" s="196">
        <f>SUM(T751:T753)</f>
        <v>0</v>
      </c>
      <c r="U750" s="12"/>
      <c r="V750" s="12"/>
      <c r="W750" s="12"/>
      <c r="X750" s="12"/>
      <c r="Y750" s="12"/>
      <c r="Z750" s="12"/>
      <c r="AA750" s="12"/>
      <c r="AB750" s="12"/>
      <c r="AC750" s="12"/>
      <c r="AD750" s="12"/>
      <c r="AE750" s="12"/>
      <c r="AR750" s="197" t="s">
        <v>137</v>
      </c>
      <c r="AT750" s="198" t="s">
        <v>72</v>
      </c>
      <c r="AU750" s="198" t="s">
        <v>73</v>
      </c>
      <c r="AY750" s="197" t="s">
        <v>131</v>
      </c>
      <c r="BK750" s="199">
        <f>SUM(BK751:BK753)</f>
        <v>0</v>
      </c>
    </row>
    <row r="751" s="2" customFormat="1" ht="16.5" customHeight="1">
      <c r="A751" s="39"/>
      <c r="B751" s="40"/>
      <c r="C751" s="202" t="s">
        <v>1225</v>
      </c>
      <c r="D751" s="202" t="s">
        <v>133</v>
      </c>
      <c r="E751" s="203" t="s">
        <v>1226</v>
      </c>
      <c r="F751" s="204" t="s">
        <v>1227</v>
      </c>
      <c r="G751" s="205" t="s">
        <v>1228</v>
      </c>
      <c r="H751" s="206">
        <v>25</v>
      </c>
      <c r="I751" s="207"/>
      <c r="J751" s="208">
        <f>ROUND(I751*H751,2)</f>
        <v>0</v>
      </c>
      <c r="K751" s="209"/>
      <c r="L751" s="45"/>
      <c r="M751" s="210" t="s">
        <v>19</v>
      </c>
      <c r="N751" s="211" t="s">
        <v>45</v>
      </c>
      <c r="O751" s="85"/>
      <c r="P751" s="212">
        <f>O751*H751</f>
        <v>0</v>
      </c>
      <c r="Q751" s="212">
        <v>0</v>
      </c>
      <c r="R751" s="212">
        <f>Q751*H751</f>
        <v>0</v>
      </c>
      <c r="S751" s="212">
        <v>0</v>
      </c>
      <c r="T751" s="213">
        <f>S751*H751</f>
        <v>0</v>
      </c>
      <c r="U751" s="39"/>
      <c r="V751" s="39"/>
      <c r="W751" s="39"/>
      <c r="X751" s="39"/>
      <c r="Y751" s="39"/>
      <c r="Z751" s="39"/>
      <c r="AA751" s="39"/>
      <c r="AB751" s="39"/>
      <c r="AC751" s="39"/>
      <c r="AD751" s="39"/>
      <c r="AE751" s="39"/>
      <c r="AR751" s="214" t="s">
        <v>1229</v>
      </c>
      <c r="AT751" s="214" t="s">
        <v>133</v>
      </c>
      <c r="AU751" s="214" t="s">
        <v>81</v>
      </c>
      <c r="AY751" s="18" t="s">
        <v>131</v>
      </c>
      <c r="BE751" s="215">
        <f>IF(N751="základní",J751,0)</f>
        <v>0</v>
      </c>
      <c r="BF751" s="215">
        <f>IF(N751="snížená",J751,0)</f>
        <v>0</v>
      </c>
      <c r="BG751" s="215">
        <f>IF(N751="zákl. přenesená",J751,0)</f>
        <v>0</v>
      </c>
      <c r="BH751" s="215">
        <f>IF(N751="sníž. přenesená",J751,0)</f>
        <v>0</v>
      </c>
      <c r="BI751" s="215">
        <f>IF(N751="nulová",J751,0)</f>
        <v>0</v>
      </c>
      <c r="BJ751" s="18" t="s">
        <v>138</v>
      </c>
      <c r="BK751" s="215">
        <f>ROUND(I751*H751,2)</f>
        <v>0</v>
      </c>
      <c r="BL751" s="18" t="s">
        <v>1229</v>
      </c>
      <c r="BM751" s="214" t="s">
        <v>1230</v>
      </c>
    </row>
    <row r="752" s="2" customFormat="1" ht="21.75" customHeight="1">
      <c r="A752" s="39"/>
      <c r="B752" s="40"/>
      <c r="C752" s="202" t="s">
        <v>1231</v>
      </c>
      <c r="D752" s="202" t="s">
        <v>133</v>
      </c>
      <c r="E752" s="203" t="s">
        <v>1232</v>
      </c>
      <c r="F752" s="204" t="s">
        <v>1233</v>
      </c>
      <c r="G752" s="205" t="s">
        <v>1228</v>
      </c>
      <c r="H752" s="206">
        <v>16</v>
      </c>
      <c r="I752" s="207"/>
      <c r="J752" s="208">
        <f>ROUND(I752*H752,2)</f>
        <v>0</v>
      </c>
      <c r="K752" s="209"/>
      <c r="L752" s="45"/>
      <c r="M752" s="210" t="s">
        <v>19</v>
      </c>
      <c r="N752" s="211" t="s">
        <v>45</v>
      </c>
      <c r="O752" s="85"/>
      <c r="P752" s="212">
        <f>O752*H752</f>
        <v>0</v>
      </c>
      <c r="Q752" s="212">
        <v>0</v>
      </c>
      <c r="R752" s="212">
        <f>Q752*H752</f>
        <v>0</v>
      </c>
      <c r="S752" s="212">
        <v>0</v>
      </c>
      <c r="T752" s="213">
        <f>S752*H752</f>
        <v>0</v>
      </c>
      <c r="U752" s="39"/>
      <c r="V752" s="39"/>
      <c r="W752" s="39"/>
      <c r="X752" s="39"/>
      <c r="Y752" s="39"/>
      <c r="Z752" s="39"/>
      <c r="AA752" s="39"/>
      <c r="AB752" s="39"/>
      <c r="AC752" s="39"/>
      <c r="AD752" s="39"/>
      <c r="AE752" s="39"/>
      <c r="AR752" s="214" t="s">
        <v>312</v>
      </c>
      <c r="AT752" s="214" t="s">
        <v>133</v>
      </c>
      <c r="AU752" s="214" t="s">
        <v>81</v>
      </c>
      <c r="AY752" s="18" t="s">
        <v>131</v>
      </c>
      <c r="BE752" s="215">
        <f>IF(N752="základní",J752,0)</f>
        <v>0</v>
      </c>
      <c r="BF752" s="215">
        <f>IF(N752="snížená",J752,0)</f>
        <v>0</v>
      </c>
      <c r="BG752" s="215">
        <f>IF(N752="zákl. přenesená",J752,0)</f>
        <v>0</v>
      </c>
      <c r="BH752" s="215">
        <f>IF(N752="sníž. přenesená",J752,0)</f>
        <v>0</v>
      </c>
      <c r="BI752" s="215">
        <f>IF(N752="nulová",J752,0)</f>
        <v>0</v>
      </c>
      <c r="BJ752" s="18" t="s">
        <v>138</v>
      </c>
      <c r="BK752" s="215">
        <f>ROUND(I752*H752,2)</f>
        <v>0</v>
      </c>
      <c r="BL752" s="18" t="s">
        <v>312</v>
      </c>
      <c r="BM752" s="214" t="s">
        <v>1234</v>
      </c>
    </row>
    <row r="753" s="2" customFormat="1">
      <c r="A753" s="39"/>
      <c r="B753" s="40"/>
      <c r="C753" s="41"/>
      <c r="D753" s="216" t="s">
        <v>140</v>
      </c>
      <c r="E753" s="41"/>
      <c r="F753" s="217" t="s">
        <v>1235</v>
      </c>
      <c r="G753" s="41"/>
      <c r="H753" s="41"/>
      <c r="I753" s="218"/>
      <c r="J753" s="41"/>
      <c r="K753" s="41"/>
      <c r="L753" s="45"/>
      <c r="M753" s="219"/>
      <c r="N753" s="220"/>
      <c r="O753" s="85"/>
      <c r="P753" s="85"/>
      <c r="Q753" s="85"/>
      <c r="R753" s="85"/>
      <c r="S753" s="85"/>
      <c r="T753" s="86"/>
      <c r="U753" s="39"/>
      <c r="V753" s="39"/>
      <c r="W753" s="39"/>
      <c r="X753" s="39"/>
      <c r="Y753" s="39"/>
      <c r="Z753" s="39"/>
      <c r="AA753" s="39"/>
      <c r="AB753" s="39"/>
      <c r="AC753" s="39"/>
      <c r="AD753" s="39"/>
      <c r="AE753" s="39"/>
      <c r="AT753" s="18" t="s">
        <v>140</v>
      </c>
      <c r="AU753" s="18" t="s">
        <v>81</v>
      </c>
    </row>
    <row r="754" s="12" customFormat="1" ht="25.92" customHeight="1">
      <c r="A754" s="12"/>
      <c r="B754" s="186"/>
      <c r="C754" s="187"/>
      <c r="D754" s="188" t="s">
        <v>72</v>
      </c>
      <c r="E754" s="189" t="s">
        <v>1236</v>
      </c>
      <c r="F754" s="189" t="s">
        <v>1237</v>
      </c>
      <c r="G754" s="187"/>
      <c r="H754" s="187"/>
      <c r="I754" s="190"/>
      <c r="J754" s="191">
        <f>BK754</f>
        <v>0</v>
      </c>
      <c r="K754" s="187"/>
      <c r="L754" s="192"/>
      <c r="M754" s="193"/>
      <c r="N754" s="194"/>
      <c r="O754" s="194"/>
      <c r="P754" s="195">
        <f>SUM(P755:P758)</f>
        <v>0</v>
      </c>
      <c r="Q754" s="194"/>
      <c r="R754" s="195">
        <f>SUM(R755:R758)</f>
        <v>0</v>
      </c>
      <c r="S754" s="194"/>
      <c r="T754" s="196">
        <f>SUM(T755:T758)</f>
        <v>0</v>
      </c>
      <c r="U754" s="12"/>
      <c r="V754" s="12"/>
      <c r="W754" s="12"/>
      <c r="X754" s="12"/>
      <c r="Y754" s="12"/>
      <c r="Z754" s="12"/>
      <c r="AA754" s="12"/>
      <c r="AB754" s="12"/>
      <c r="AC754" s="12"/>
      <c r="AD754" s="12"/>
      <c r="AE754" s="12"/>
      <c r="AR754" s="197" t="s">
        <v>173</v>
      </c>
      <c r="AT754" s="198" t="s">
        <v>72</v>
      </c>
      <c r="AU754" s="198" t="s">
        <v>73</v>
      </c>
      <c r="AY754" s="197" t="s">
        <v>131</v>
      </c>
      <c r="BK754" s="199">
        <f>SUM(BK755:BK758)</f>
        <v>0</v>
      </c>
    </row>
    <row r="755" s="2" customFormat="1" ht="16.5" customHeight="1">
      <c r="A755" s="39"/>
      <c r="B755" s="40"/>
      <c r="C755" s="202" t="s">
        <v>1238</v>
      </c>
      <c r="D755" s="202" t="s">
        <v>133</v>
      </c>
      <c r="E755" s="203" t="s">
        <v>1239</v>
      </c>
      <c r="F755" s="204" t="s">
        <v>1240</v>
      </c>
      <c r="G755" s="205" t="s">
        <v>1217</v>
      </c>
      <c r="H755" s="206">
        <v>1</v>
      </c>
      <c r="I755" s="207"/>
      <c r="J755" s="208">
        <f>ROUND(I755*H755,2)</f>
        <v>0</v>
      </c>
      <c r="K755" s="209"/>
      <c r="L755" s="45"/>
      <c r="M755" s="210" t="s">
        <v>19</v>
      </c>
      <c r="N755" s="211" t="s">
        <v>45</v>
      </c>
      <c r="O755" s="85"/>
      <c r="P755" s="212">
        <f>O755*H755</f>
        <v>0</v>
      </c>
      <c r="Q755" s="212">
        <v>0</v>
      </c>
      <c r="R755" s="212">
        <f>Q755*H755</f>
        <v>0</v>
      </c>
      <c r="S755" s="212">
        <v>0</v>
      </c>
      <c r="T755" s="213">
        <f>S755*H755</f>
        <v>0</v>
      </c>
      <c r="U755" s="39"/>
      <c r="V755" s="39"/>
      <c r="W755" s="39"/>
      <c r="X755" s="39"/>
      <c r="Y755" s="39"/>
      <c r="Z755" s="39"/>
      <c r="AA755" s="39"/>
      <c r="AB755" s="39"/>
      <c r="AC755" s="39"/>
      <c r="AD755" s="39"/>
      <c r="AE755" s="39"/>
      <c r="AR755" s="214" t="s">
        <v>1241</v>
      </c>
      <c r="AT755" s="214" t="s">
        <v>133</v>
      </c>
      <c r="AU755" s="214" t="s">
        <v>81</v>
      </c>
      <c r="AY755" s="18" t="s">
        <v>131</v>
      </c>
      <c r="BE755" s="215">
        <f>IF(N755="základní",J755,0)</f>
        <v>0</v>
      </c>
      <c r="BF755" s="215">
        <f>IF(N755="snížená",J755,0)</f>
        <v>0</v>
      </c>
      <c r="BG755" s="215">
        <f>IF(N755="zákl. přenesená",J755,0)</f>
        <v>0</v>
      </c>
      <c r="BH755" s="215">
        <f>IF(N755="sníž. přenesená",J755,0)</f>
        <v>0</v>
      </c>
      <c r="BI755" s="215">
        <f>IF(N755="nulová",J755,0)</f>
        <v>0</v>
      </c>
      <c r="BJ755" s="18" t="s">
        <v>138</v>
      </c>
      <c r="BK755" s="215">
        <f>ROUND(I755*H755,2)</f>
        <v>0</v>
      </c>
      <c r="BL755" s="18" t="s">
        <v>1241</v>
      </c>
      <c r="BM755" s="214" t="s">
        <v>1242</v>
      </c>
    </row>
    <row r="756" s="2" customFormat="1" ht="16.5" customHeight="1">
      <c r="A756" s="39"/>
      <c r="B756" s="40"/>
      <c r="C756" s="202" t="s">
        <v>1243</v>
      </c>
      <c r="D756" s="202" t="s">
        <v>133</v>
      </c>
      <c r="E756" s="203" t="s">
        <v>1244</v>
      </c>
      <c r="F756" s="204" t="s">
        <v>1245</v>
      </c>
      <c r="G756" s="205" t="s">
        <v>1217</v>
      </c>
      <c r="H756" s="206">
        <v>1</v>
      </c>
      <c r="I756" s="207"/>
      <c r="J756" s="208">
        <f>ROUND(I756*H756,2)</f>
        <v>0</v>
      </c>
      <c r="K756" s="209"/>
      <c r="L756" s="45"/>
      <c r="M756" s="210" t="s">
        <v>19</v>
      </c>
      <c r="N756" s="211" t="s">
        <v>45</v>
      </c>
      <c r="O756" s="85"/>
      <c r="P756" s="212">
        <f>O756*H756</f>
        <v>0</v>
      </c>
      <c r="Q756" s="212">
        <v>0</v>
      </c>
      <c r="R756" s="212">
        <f>Q756*H756</f>
        <v>0</v>
      </c>
      <c r="S756" s="212">
        <v>0</v>
      </c>
      <c r="T756" s="213">
        <f>S756*H756</f>
        <v>0</v>
      </c>
      <c r="U756" s="39"/>
      <c r="V756" s="39"/>
      <c r="W756" s="39"/>
      <c r="X756" s="39"/>
      <c r="Y756" s="39"/>
      <c r="Z756" s="39"/>
      <c r="AA756" s="39"/>
      <c r="AB756" s="39"/>
      <c r="AC756" s="39"/>
      <c r="AD756" s="39"/>
      <c r="AE756" s="39"/>
      <c r="AR756" s="214" t="s">
        <v>1241</v>
      </c>
      <c r="AT756" s="214" t="s">
        <v>133</v>
      </c>
      <c r="AU756" s="214" t="s">
        <v>81</v>
      </c>
      <c r="AY756" s="18" t="s">
        <v>131</v>
      </c>
      <c r="BE756" s="215">
        <f>IF(N756="základní",J756,0)</f>
        <v>0</v>
      </c>
      <c r="BF756" s="215">
        <f>IF(N756="snížená",J756,0)</f>
        <v>0</v>
      </c>
      <c r="BG756" s="215">
        <f>IF(N756="zákl. přenesená",J756,0)</f>
        <v>0</v>
      </c>
      <c r="BH756" s="215">
        <f>IF(N756="sníž. přenesená",J756,0)</f>
        <v>0</v>
      </c>
      <c r="BI756" s="215">
        <f>IF(N756="nulová",J756,0)</f>
        <v>0</v>
      </c>
      <c r="BJ756" s="18" t="s">
        <v>138</v>
      </c>
      <c r="BK756" s="215">
        <f>ROUND(I756*H756,2)</f>
        <v>0</v>
      </c>
      <c r="BL756" s="18" t="s">
        <v>1241</v>
      </c>
      <c r="BM756" s="214" t="s">
        <v>1246</v>
      </c>
    </row>
    <row r="757" s="2" customFormat="1" ht="16.5" customHeight="1">
      <c r="A757" s="39"/>
      <c r="B757" s="40"/>
      <c r="C757" s="202" t="s">
        <v>1247</v>
      </c>
      <c r="D757" s="202" t="s">
        <v>133</v>
      </c>
      <c r="E757" s="203" t="s">
        <v>1248</v>
      </c>
      <c r="F757" s="204" t="s">
        <v>1249</v>
      </c>
      <c r="G757" s="205" t="s">
        <v>1217</v>
      </c>
      <c r="H757" s="206">
        <v>1</v>
      </c>
      <c r="I757" s="207"/>
      <c r="J757" s="208">
        <f>ROUND(I757*H757,2)</f>
        <v>0</v>
      </c>
      <c r="K757" s="209"/>
      <c r="L757" s="45"/>
      <c r="M757" s="210" t="s">
        <v>19</v>
      </c>
      <c r="N757" s="211" t="s">
        <v>45</v>
      </c>
      <c r="O757" s="85"/>
      <c r="P757" s="212">
        <f>O757*H757</f>
        <v>0</v>
      </c>
      <c r="Q757" s="212">
        <v>0</v>
      </c>
      <c r="R757" s="212">
        <f>Q757*H757</f>
        <v>0</v>
      </c>
      <c r="S757" s="212">
        <v>0</v>
      </c>
      <c r="T757" s="213">
        <f>S757*H757</f>
        <v>0</v>
      </c>
      <c r="U757" s="39"/>
      <c r="V757" s="39"/>
      <c r="W757" s="39"/>
      <c r="X757" s="39"/>
      <c r="Y757" s="39"/>
      <c r="Z757" s="39"/>
      <c r="AA757" s="39"/>
      <c r="AB757" s="39"/>
      <c r="AC757" s="39"/>
      <c r="AD757" s="39"/>
      <c r="AE757" s="39"/>
      <c r="AR757" s="214" t="s">
        <v>1241</v>
      </c>
      <c r="AT757" s="214" t="s">
        <v>133</v>
      </c>
      <c r="AU757" s="214" t="s">
        <v>81</v>
      </c>
      <c r="AY757" s="18" t="s">
        <v>131</v>
      </c>
      <c r="BE757" s="215">
        <f>IF(N757="základní",J757,0)</f>
        <v>0</v>
      </c>
      <c r="BF757" s="215">
        <f>IF(N757="snížená",J757,0)</f>
        <v>0</v>
      </c>
      <c r="BG757" s="215">
        <f>IF(N757="zákl. přenesená",J757,0)</f>
        <v>0</v>
      </c>
      <c r="BH757" s="215">
        <f>IF(N757="sníž. přenesená",J757,0)</f>
        <v>0</v>
      </c>
      <c r="BI757" s="215">
        <f>IF(N757="nulová",J757,0)</f>
        <v>0</v>
      </c>
      <c r="BJ757" s="18" t="s">
        <v>138</v>
      </c>
      <c r="BK757" s="215">
        <f>ROUND(I757*H757,2)</f>
        <v>0</v>
      </c>
      <c r="BL757" s="18" t="s">
        <v>1241</v>
      </c>
      <c r="BM757" s="214" t="s">
        <v>1250</v>
      </c>
    </row>
    <row r="758" s="2" customFormat="1" ht="16.5" customHeight="1">
      <c r="A758" s="39"/>
      <c r="B758" s="40"/>
      <c r="C758" s="202" t="s">
        <v>1251</v>
      </c>
      <c r="D758" s="202" t="s">
        <v>133</v>
      </c>
      <c r="E758" s="203" t="s">
        <v>1252</v>
      </c>
      <c r="F758" s="204" t="s">
        <v>1253</v>
      </c>
      <c r="G758" s="205" t="s">
        <v>1217</v>
      </c>
      <c r="H758" s="206">
        <v>1</v>
      </c>
      <c r="I758" s="207"/>
      <c r="J758" s="208">
        <f>ROUND(I758*H758,2)</f>
        <v>0</v>
      </c>
      <c r="K758" s="209"/>
      <c r="L758" s="45"/>
      <c r="M758" s="264" t="s">
        <v>19</v>
      </c>
      <c r="N758" s="265" t="s">
        <v>45</v>
      </c>
      <c r="O758" s="266"/>
      <c r="P758" s="267">
        <f>O758*H758</f>
        <v>0</v>
      </c>
      <c r="Q758" s="267">
        <v>0</v>
      </c>
      <c r="R758" s="267">
        <f>Q758*H758</f>
        <v>0</v>
      </c>
      <c r="S758" s="267">
        <v>0</v>
      </c>
      <c r="T758" s="268">
        <f>S758*H758</f>
        <v>0</v>
      </c>
      <c r="U758" s="39"/>
      <c r="V758" s="39"/>
      <c r="W758" s="39"/>
      <c r="X758" s="39"/>
      <c r="Y758" s="39"/>
      <c r="Z758" s="39"/>
      <c r="AA758" s="39"/>
      <c r="AB758" s="39"/>
      <c r="AC758" s="39"/>
      <c r="AD758" s="39"/>
      <c r="AE758" s="39"/>
      <c r="AR758" s="214" t="s">
        <v>1241</v>
      </c>
      <c r="AT758" s="214" t="s">
        <v>133</v>
      </c>
      <c r="AU758" s="214" t="s">
        <v>81</v>
      </c>
      <c r="AY758" s="18" t="s">
        <v>131</v>
      </c>
      <c r="BE758" s="215">
        <f>IF(N758="základní",J758,0)</f>
        <v>0</v>
      </c>
      <c r="BF758" s="215">
        <f>IF(N758="snížená",J758,0)</f>
        <v>0</v>
      </c>
      <c r="BG758" s="215">
        <f>IF(N758="zákl. přenesená",J758,0)</f>
        <v>0</v>
      </c>
      <c r="BH758" s="215">
        <f>IF(N758="sníž. přenesená",J758,0)</f>
        <v>0</v>
      </c>
      <c r="BI758" s="215">
        <f>IF(N758="nulová",J758,0)</f>
        <v>0</v>
      </c>
      <c r="BJ758" s="18" t="s">
        <v>138</v>
      </c>
      <c r="BK758" s="215">
        <f>ROUND(I758*H758,2)</f>
        <v>0</v>
      </c>
      <c r="BL758" s="18" t="s">
        <v>1241</v>
      </c>
      <c r="BM758" s="214" t="s">
        <v>1254</v>
      </c>
    </row>
    <row r="759" s="2" customFormat="1" ht="6.96" customHeight="1">
      <c r="A759" s="39"/>
      <c r="B759" s="60"/>
      <c r="C759" s="61"/>
      <c r="D759" s="61"/>
      <c r="E759" s="61"/>
      <c r="F759" s="61"/>
      <c r="G759" s="61"/>
      <c r="H759" s="61"/>
      <c r="I759" s="61"/>
      <c r="J759" s="61"/>
      <c r="K759" s="61"/>
      <c r="L759" s="45"/>
      <c r="M759" s="39"/>
      <c r="O759" s="39"/>
      <c r="P759" s="39"/>
      <c r="Q759" s="39"/>
      <c r="R759" s="39"/>
      <c r="S759" s="39"/>
      <c r="T759" s="39"/>
      <c r="U759" s="39"/>
      <c r="V759" s="39"/>
      <c r="W759" s="39"/>
      <c r="X759" s="39"/>
      <c r="Y759" s="39"/>
      <c r="Z759" s="39"/>
      <c r="AA759" s="39"/>
      <c r="AB759" s="39"/>
      <c r="AC759" s="39"/>
      <c r="AD759" s="39"/>
      <c r="AE759" s="39"/>
    </row>
  </sheetData>
  <sheetProtection sheet="1" autoFilter="0" formatColumns="0" formatRows="0" objects="1" scenarios="1" spinCount="100000" saltValue="qtKdEZMEq1fX7vRDrXrCAYJCoXvJauJ0q0w+fmDh3dss5ErUkein19+42xrL68MyU22y8Jc5JlQoe+XuJcQ5Fw==" hashValue="MIg0XxQd5EVoudCvZPlgftZTphxpnHzd3npiEDyDIskZYY+6d4EdC3W81tC9P8NMnPGMTS+FvJQmFIAbntiIAw==" algorithmName="SHA-512" password="CC35"/>
  <autoFilter ref="C104:K758"/>
  <mergeCells count="9">
    <mergeCell ref="E7:H7"/>
    <mergeCell ref="E9:H9"/>
    <mergeCell ref="E18:H18"/>
    <mergeCell ref="E27:H27"/>
    <mergeCell ref="E48:H48"/>
    <mergeCell ref="E50:H50"/>
    <mergeCell ref="E95:H95"/>
    <mergeCell ref="E97:H9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69" customWidth="1"/>
    <col min="2" max="2" width="1.667969" style="269" customWidth="1"/>
    <col min="3" max="4" width="5" style="269" customWidth="1"/>
    <col min="5" max="5" width="11.66016" style="269" customWidth="1"/>
    <col min="6" max="6" width="9.160156" style="269" customWidth="1"/>
    <col min="7" max="7" width="5" style="269" customWidth="1"/>
    <col min="8" max="8" width="77.83203" style="269" customWidth="1"/>
    <col min="9" max="10" width="20" style="269" customWidth="1"/>
    <col min="11" max="11" width="1.667969" style="269" customWidth="1"/>
  </cols>
  <sheetData>
    <row r="1" s="1" customFormat="1" ht="37.5" customHeight="1"/>
    <row r="2" s="1" customFormat="1" ht="7.5" customHeight="1">
      <c r="B2" s="270"/>
      <c r="C2" s="271"/>
      <c r="D2" s="271"/>
      <c r="E2" s="271"/>
      <c r="F2" s="271"/>
      <c r="G2" s="271"/>
      <c r="H2" s="271"/>
      <c r="I2" s="271"/>
      <c r="J2" s="271"/>
      <c r="K2" s="272"/>
    </row>
    <row r="3" s="16" customFormat="1" ht="45" customHeight="1">
      <c r="B3" s="273"/>
      <c r="C3" s="274" t="s">
        <v>1255</v>
      </c>
      <c r="D3" s="274"/>
      <c r="E3" s="274"/>
      <c r="F3" s="274"/>
      <c r="G3" s="274"/>
      <c r="H3" s="274"/>
      <c r="I3" s="274"/>
      <c r="J3" s="274"/>
      <c r="K3" s="275"/>
    </row>
    <row r="4" s="1" customFormat="1" ht="25.5" customHeight="1">
      <c r="B4" s="276"/>
      <c r="C4" s="277" t="s">
        <v>1256</v>
      </c>
      <c r="D4" s="277"/>
      <c r="E4" s="277"/>
      <c r="F4" s="277"/>
      <c r="G4" s="277"/>
      <c r="H4" s="277"/>
      <c r="I4" s="277"/>
      <c r="J4" s="277"/>
      <c r="K4" s="278"/>
    </row>
    <row r="5" s="1" customFormat="1" ht="5.25" customHeight="1">
      <c r="B5" s="276"/>
      <c r="C5" s="279"/>
      <c r="D5" s="279"/>
      <c r="E5" s="279"/>
      <c r="F5" s="279"/>
      <c r="G5" s="279"/>
      <c r="H5" s="279"/>
      <c r="I5" s="279"/>
      <c r="J5" s="279"/>
      <c r="K5" s="278"/>
    </row>
    <row r="6" s="1" customFormat="1" ht="15" customHeight="1">
      <c r="B6" s="276"/>
      <c r="C6" s="280" t="s">
        <v>1257</v>
      </c>
      <c r="D6" s="280"/>
      <c r="E6" s="280"/>
      <c r="F6" s="280"/>
      <c r="G6" s="280"/>
      <c r="H6" s="280"/>
      <c r="I6" s="280"/>
      <c r="J6" s="280"/>
      <c r="K6" s="278"/>
    </row>
    <row r="7" s="1" customFormat="1" ht="15" customHeight="1">
      <c r="B7" s="281"/>
      <c r="C7" s="280" t="s">
        <v>1258</v>
      </c>
      <c r="D7" s="280"/>
      <c r="E7" s="280"/>
      <c r="F7" s="280"/>
      <c r="G7" s="280"/>
      <c r="H7" s="280"/>
      <c r="I7" s="280"/>
      <c r="J7" s="280"/>
      <c r="K7" s="278"/>
    </row>
    <row r="8" s="1" customFormat="1" ht="12.75" customHeight="1">
      <c r="B8" s="281"/>
      <c r="C8" s="280"/>
      <c r="D8" s="280"/>
      <c r="E8" s="280"/>
      <c r="F8" s="280"/>
      <c r="G8" s="280"/>
      <c r="H8" s="280"/>
      <c r="I8" s="280"/>
      <c r="J8" s="280"/>
      <c r="K8" s="278"/>
    </row>
    <row r="9" s="1" customFormat="1" ht="15" customHeight="1">
      <c r="B9" s="281"/>
      <c r="C9" s="280" t="s">
        <v>1259</v>
      </c>
      <c r="D9" s="280"/>
      <c r="E9" s="280"/>
      <c r="F9" s="280"/>
      <c r="G9" s="280"/>
      <c r="H9" s="280"/>
      <c r="I9" s="280"/>
      <c r="J9" s="280"/>
      <c r="K9" s="278"/>
    </row>
    <row r="10" s="1" customFormat="1" ht="15" customHeight="1">
      <c r="B10" s="281"/>
      <c r="C10" s="280"/>
      <c r="D10" s="280" t="s">
        <v>1260</v>
      </c>
      <c r="E10" s="280"/>
      <c r="F10" s="280"/>
      <c r="G10" s="280"/>
      <c r="H10" s="280"/>
      <c r="I10" s="280"/>
      <c r="J10" s="280"/>
      <c r="K10" s="278"/>
    </row>
    <row r="11" s="1" customFormat="1" ht="15" customHeight="1">
      <c r="B11" s="281"/>
      <c r="C11" s="282"/>
      <c r="D11" s="280" t="s">
        <v>1261</v>
      </c>
      <c r="E11" s="280"/>
      <c r="F11" s="280"/>
      <c r="G11" s="280"/>
      <c r="H11" s="280"/>
      <c r="I11" s="280"/>
      <c r="J11" s="280"/>
      <c r="K11" s="278"/>
    </row>
    <row r="12" s="1" customFormat="1" ht="15" customHeight="1">
      <c r="B12" s="281"/>
      <c r="C12" s="282"/>
      <c r="D12" s="280"/>
      <c r="E12" s="280"/>
      <c r="F12" s="280"/>
      <c r="G12" s="280"/>
      <c r="H12" s="280"/>
      <c r="I12" s="280"/>
      <c r="J12" s="280"/>
      <c r="K12" s="278"/>
    </row>
    <row r="13" s="1" customFormat="1" ht="15" customHeight="1">
      <c r="B13" s="281"/>
      <c r="C13" s="282"/>
      <c r="D13" s="283" t="s">
        <v>1262</v>
      </c>
      <c r="E13" s="280"/>
      <c r="F13" s="280"/>
      <c r="G13" s="280"/>
      <c r="H13" s="280"/>
      <c r="I13" s="280"/>
      <c r="J13" s="280"/>
      <c r="K13" s="278"/>
    </row>
    <row r="14" s="1" customFormat="1" ht="12.75" customHeight="1">
      <c r="B14" s="281"/>
      <c r="C14" s="282"/>
      <c r="D14" s="282"/>
      <c r="E14" s="282"/>
      <c r="F14" s="282"/>
      <c r="G14" s="282"/>
      <c r="H14" s="282"/>
      <c r="I14" s="282"/>
      <c r="J14" s="282"/>
      <c r="K14" s="278"/>
    </row>
    <row r="15" s="1" customFormat="1" ht="15" customHeight="1">
      <c r="B15" s="281"/>
      <c r="C15" s="282"/>
      <c r="D15" s="280" t="s">
        <v>1263</v>
      </c>
      <c r="E15" s="280"/>
      <c r="F15" s="280"/>
      <c r="G15" s="280"/>
      <c r="H15" s="280"/>
      <c r="I15" s="280"/>
      <c r="J15" s="280"/>
      <c r="K15" s="278"/>
    </row>
    <row r="16" s="1" customFormat="1" ht="15" customHeight="1">
      <c r="B16" s="281"/>
      <c r="C16" s="282"/>
      <c r="D16" s="280" t="s">
        <v>1264</v>
      </c>
      <c r="E16" s="280"/>
      <c r="F16" s="280"/>
      <c r="G16" s="280"/>
      <c r="H16" s="280"/>
      <c r="I16" s="280"/>
      <c r="J16" s="280"/>
      <c r="K16" s="278"/>
    </row>
    <row r="17" s="1" customFormat="1" ht="15" customHeight="1">
      <c r="B17" s="281"/>
      <c r="C17" s="282"/>
      <c r="D17" s="280" t="s">
        <v>1265</v>
      </c>
      <c r="E17" s="280"/>
      <c r="F17" s="280"/>
      <c r="G17" s="280"/>
      <c r="H17" s="280"/>
      <c r="I17" s="280"/>
      <c r="J17" s="280"/>
      <c r="K17" s="278"/>
    </row>
    <row r="18" s="1" customFormat="1" ht="15" customHeight="1">
      <c r="B18" s="281"/>
      <c r="C18" s="282"/>
      <c r="D18" s="282"/>
      <c r="E18" s="284" t="s">
        <v>80</v>
      </c>
      <c r="F18" s="280" t="s">
        <v>1266</v>
      </c>
      <c r="G18" s="280"/>
      <c r="H18" s="280"/>
      <c r="I18" s="280"/>
      <c r="J18" s="280"/>
      <c r="K18" s="278"/>
    </row>
    <row r="19" s="1" customFormat="1" ht="15" customHeight="1">
      <c r="B19" s="281"/>
      <c r="C19" s="282"/>
      <c r="D19" s="282"/>
      <c r="E19" s="284" t="s">
        <v>1267</v>
      </c>
      <c r="F19" s="280" t="s">
        <v>1268</v>
      </c>
      <c r="G19" s="280"/>
      <c r="H19" s="280"/>
      <c r="I19" s="280"/>
      <c r="J19" s="280"/>
      <c r="K19" s="278"/>
    </row>
    <row r="20" s="1" customFormat="1" ht="15" customHeight="1">
      <c r="B20" s="281"/>
      <c r="C20" s="282"/>
      <c r="D20" s="282"/>
      <c r="E20" s="284" t="s">
        <v>1269</v>
      </c>
      <c r="F20" s="280" t="s">
        <v>1270</v>
      </c>
      <c r="G20" s="280"/>
      <c r="H20" s="280"/>
      <c r="I20" s="280"/>
      <c r="J20" s="280"/>
      <c r="K20" s="278"/>
    </row>
    <row r="21" s="1" customFormat="1" ht="15" customHeight="1">
      <c r="B21" s="281"/>
      <c r="C21" s="282"/>
      <c r="D21" s="282"/>
      <c r="E21" s="284" t="s">
        <v>1271</v>
      </c>
      <c r="F21" s="280" t="s">
        <v>1272</v>
      </c>
      <c r="G21" s="280"/>
      <c r="H21" s="280"/>
      <c r="I21" s="280"/>
      <c r="J21" s="280"/>
      <c r="K21" s="278"/>
    </row>
    <row r="22" s="1" customFormat="1" ht="15" customHeight="1">
      <c r="B22" s="281"/>
      <c r="C22" s="282"/>
      <c r="D22" s="282"/>
      <c r="E22" s="284" t="s">
        <v>1223</v>
      </c>
      <c r="F22" s="280" t="s">
        <v>1224</v>
      </c>
      <c r="G22" s="280"/>
      <c r="H22" s="280"/>
      <c r="I22" s="280"/>
      <c r="J22" s="280"/>
      <c r="K22" s="278"/>
    </row>
    <row r="23" s="1" customFormat="1" ht="15" customHeight="1">
      <c r="B23" s="281"/>
      <c r="C23" s="282"/>
      <c r="D23" s="282"/>
      <c r="E23" s="284" t="s">
        <v>1273</v>
      </c>
      <c r="F23" s="280" t="s">
        <v>1274</v>
      </c>
      <c r="G23" s="280"/>
      <c r="H23" s="280"/>
      <c r="I23" s="280"/>
      <c r="J23" s="280"/>
      <c r="K23" s="278"/>
    </row>
    <row r="24" s="1" customFormat="1" ht="12.75" customHeight="1">
      <c r="B24" s="281"/>
      <c r="C24" s="282"/>
      <c r="D24" s="282"/>
      <c r="E24" s="282"/>
      <c r="F24" s="282"/>
      <c r="G24" s="282"/>
      <c r="H24" s="282"/>
      <c r="I24" s="282"/>
      <c r="J24" s="282"/>
      <c r="K24" s="278"/>
    </row>
    <row r="25" s="1" customFormat="1" ht="15" customHeight="1">
      <c r="B25" s="281"/>
      <c r="C25" s="280" t="s">
        <v>1275</v>
      </c>
      <c r="D25" s="280"/>
      <c r="E25" s="280"/>
      <c r="F25" s="280"/>
      <c r="G25" s="280"/>
      <c r="H25" s="280"/>
      <c r="I25" s="280"/>
      <c r="J25" s="280"/>
      <c r="K25" s="278"/>
    </row>
    <row r="26" s="1" customFormat="1" ht="15" customHeight="1">
      <c r="B26" s="281"/>
      <c r="C26" s="280" t="s">
        <v>1276</v>
      </c>
      <c r="D26" s="280"/>
      <c r="E26" s="280"/>
      <c r="F26" s="280"/>
      <c r="G26" s="280"/>
      <c r="H26" s="280"/>
      <c r="I26" s="280"/>
      <c r="J26" s="280"/>
      <c r="K26" s="278"/>
    </row>
    <row r="27" s="1" customFormat="1" ht="15" customHeight="1">
      <c r="B27" s="281"/>
      <c r="C27" s="280"/>
      <c r="D27" s="280" t="s">
        <v>1277</v>
      </c>
      <c r="E27" s="280"/>
      <c r="F27" s="280"/>
      <c r="G27" s="280"/>
      <c r="H27" s="280"/>
      <c r="I27" s="280"/>
      <c r="J27" s="280"/>
      <c r="K27" s="278"/>
    </row>
    <row r="28" s="1" customFormat="1" ht="15" customHeight="1">
      <c r="B28" s="281"/>
      <c r="C28" s="282"/>
      <c r="D28" s="280" t="s">
        <v>1278</v>
      </c>
      <c r="E28" s="280"/>
      <c r="F28" s="280"/>
      <c r="G28" s="280"/>
      <c r="H28" s="280"/>
      <c r="I28" s="280"/>
      <c r="J28" s="280"/>
      <c r="K28" s="278"/>
    </row>
    <row r="29" s="1" customFormat="1" ht="12.75" customHeight="1">
      <c r="B29" s="281"/>
      <c r="C29" s="282"/>
      <c r="D29" s="282"/>
      <c r="E29" s="282"/>
      <c r="F29" s="282"/>
      <c r="G29" s="282"/>
      <c r="H29" s="282"/>
      <c r="I29" s="282"/>
      <c r="J29" s="282"/>
      <c r="K29" s="278"/>
    </row>
    <row r="30" s="1" customFormat="1" ht="15" customHeight="1">
      <c r="B30" s="281"/>
      <c r="C30" s="282"/>
      <c r="D30" s="280" t="s">
        <v>1279</v>
      </c>
      <c r="E30" s="280"/>
      <c r="F30" s="280"/>
      <c r="G30" s="280"/>
      <c r="H30" s="280"/>
      <c r="I30" s="280"/>
      <c r="J30" s="280"/>
      <c r="K30" s="278"/>
    </row>
    <row r="31" s="1" customFormat="1" ht="15" customHeight="1">
      <c r="B31" s="281"/>
      <c r="C31" s="282"/>
      <c r="D31" s="280" t="s">
        <v>1280</v>
      </c>
      <c r="E31" s="280"/>
      <c r="F31" s="280"/>
      <c r="G31" s="280"/>
      <c r="H31" s="280"/>
      <c r="I31" s="280"/>
      <c r="J31" s="280"/>
      <c r="K31" s="278"/>
    </row>
    <row r="32" s="1" customFormat="1" ht="12.75" customHeight="1">
      <c r="B32" s="281"/>
      <c r="C32" s="282"/>
      <c r="D32" s="282"/>
      <c r="E32" s="282"/>
      <c r="F32" s="282"/>
      <c r="G32" s="282"/>
      <c r="H32" s="282"/>
      <c r="I32" s="282"/>
      <c r="J32" s="282"/>
      <c r="K32" s="278"/>
    </row>
    <row r="33" s="1" customFormat="1" ht="15" customHeight="1">
      <c r="B33" s="281"/>
      <c r="C33" s="282"/>
      <c r="D33" s="280" t="s">
        <v>1281</v>
      </c>
      <c r="E33" s="280"/>
      <c r="F33" s="280"/>
      <c r="G33" s="280"/>
      <c r="H33" s="280"/>
      <c r="I33" s="280"/>
      <c r="J33" s="280"/>
      <c r="K33" s="278"/>
    </row>
    <row r="34" s="1" customFormat="1" ht="15" customHeight="1">
      <c r="B34" s="281"/>
      <c r="C34" s="282"/>
      <c r="D34" s="280" t="s">
        <v>1282</v>
      </c>
      <c r="E34" s="280"/>
      <c r="F34" s="280"/>
      <c r="G34" s="280"/>
      <c r="H34" s="280"/>
      <c r="I34" s="280"/>
      <c r="J34" s="280"/>
      <c r="K34" s="278"/>
    </row>
    <row r="35" s="1" customFormat="1" ht="15" customHeight="1">
      <c r="B35" s="281"/>
      <c r="C35" s="282"/>
      <c r="D35" s="280" t="s">
        <v>1283</v>
      </c>
      <c r="E35" s="280"/>
      <c r="F35" s="280"/>
      <c r="G35" s="280"/>
      <c r="H35" s="280"/>
      <c r="I35" s="280"/>
      <c r="J35" s="280"/>
      <c r="K35" s="278"/>
    </row>
    <row r="36" s="1" customFormat="1" ht="15" customHeight="1">
      <c r="B36" s="281"/>
      <c r="C36" s="282"/>
      <c r="D36" s="280"/>
      <c r="E36" s="283" t="s">
        <v>117</v>
      </c>
      <c r="F36" s="280"/>
      <c r="G36" s="280" t="s">
        <v>1284</v>
      </c>
      <c r="H36" s="280"/>
      <c r="I36" s="280"/>
      <c r="J36" s="280"/>
      <c r="K36" s="278"/>
    </row>
    <row r="37" s="1" customFormat="1" ht="30.75" customHeight="1">
      <c r="B37" s="281"/>
      <c r="C37" s="282"/>
      <c r="D37" s="280"/>
      <c r="E37" s="283" t="s">
        <v>1285</v>
      </c>
      <c r="F37" s="280"/>
      <c r="G37" s="280" t="s">
        <v>1286</v>
      </c>
      <c r="H37" s="280"/>
      <c r="I37" s="280"/>
      <c r="J37" s="280"/>
      <c r="K37" s="278"/>
    </row>
    <row r="38" s="1" customFormat="1" ht="15" customHeight="1">
      <c r="B38" s="281"/>
      <c r="C38" s="282"/>
      <c r="D38" s="280"/>
      <c r="E38" s="283" t="s">
        <v>54</v>
      </c>
      <c r="F38" s="280"/>
      <c r="G38" s="280" t="s">
        <v>1287</v>
      </c>
      <c r="H38" s="280"/>
      <c r="I38" s="280"/>
      <c r="J38" s="280"/>
      <c r="K38" s="278"/>
    </row>
    <row r="39" s="1" customFormat="1" ht="15" customHeight="1">
      <c r="B39" s="281"/>
      <c r="C39" s="282"/>
      <c r="D39" s="280"/>
      <c r="E39" s="283" t="s">
        <v>55</v>
      </c>
      <c r="F39" s="280"/>
      <c r="G39" s="280" t="s">
        <v>1288</v>
      </c>
      <c r="H39" s="280"/>
      <c r="I39" s="280"/>
      <c r="J39" s="280"/>
      <c r="K39" s="278"/>
    </row>
    <row r="40" s="1" customFormat="1" ht="15" customHeight="1">
      <c r="B40" s="281"/>
      <c r="C40" s="282"/>
      <c r="D40" s="280"/>
      <c r="E40" s="283" t="s">
        <v>118</v>
      </c>
      <c r="F40" s="280"/>
      <c r="G40" s="280" t="s">
        <v>1289</v>
      </c>
      <c r="H40" s="280"/>
      <c r="I40" s="280"/>
      <c r="J40" s="280"/>
      <c r="K40" s="278"/>
    </row>
    <row r="41" s="1" customFormat="1" ht="15" customHeight="1">
      <c r="B41" s="281"/>
      <c r="C41" s="282"/>
      <c r="D41" s="280"/>
      <c r="E41" s="283" t="s">
        <v>119</v>
      </c>
      <c r="F41" s="280"/>
      <c r="G41" s="280" t="s">
        <v>1290</v>
      </c>
      <c r="H41" s="280"/>
      <c r="I41" s="280"/>
      <c r="J41" s="280"/>
      <c r="K41" s="278"/>
    </row>
    <row r="42" s="1" customFormat="1" ht="15" customHeight="1">
      <c r="B42" s="281"/>
      <c r="C42" s="282"/>
      <c r="D42" s="280"/>
      <c r="E42" s="283" t="s">
        <v>1291</v>
      </c>
      <c r="F42" s="280"/>
      <c r="G42" s="280" t="s">
        <v>1292</v>
      </c>
      <c r="H42" s="280"/>
      <c r="I42" s="280"/>
      <c r="J42" s="280"/>
      <c r="K42" s="278"/>
    </row>
    <row r="43" s="1" customFormat="1" ht="15" customHeight="1">
      <c r="B43" s="281"/>
      <c r="C43" s="282"/>
      <c r="D43" s="280"/>
      <c r="E43" s="283"/>
      <c r="F43" s="280"/>
      <c r="G43" s="280" t="s">
        <v>1293</v>
      </c>
      <c r="H43" s="280"/>
      <c r="I43" s="280"/>
      <c r="J43" s="280"/>
      <c r="K43" s="278"/>
    </row>
    <row r="44" s="1" customFormat="1" ht="15" customHeight="1">
      <c r="B44" s="281"/>
      <c r="C44" s="282"/>
      <c r="D44" s="280"/>
      <c r="E44" s="283" t="s">
        <v>1294</v>
      </c>
      <c r="F44" s="280"/>
      <c r="G44" s="280" t="s">
        <v>1295</v>
      </c>
      <c r="H44" s="280"/>
      <c r="I44" s="280"/>
      <c r="J44" s="280"/>
      <c r="K44" s="278"/>
    </row>
    <row r="45" s="1" customFormat="1" ht="15" customHeight="1">
      <c r="B45" s="281"/>
      <c r="C45" s="282"/>
      <c r="D45" s="280"/>
      <c r="E45" s="283" t="s">
        <v>121</v>
      </c>
      <c r="F45" s="280"/>
      <c r="G45" s="280" t="s">
        <v>1296</v>
      </c>
      <c r="H45" s="280"/>
      <c r="I45" s="280"/>
      <c r="J45" s="280"/>
      <c r="K45" s="278"/>
    </row>
    <row r="46" s="1" customFormat="1" ht="12.75" customHeight="1">
      <c r="B46" s="281"/>
      <c r="C46" s="282"/>
      <c r="D46" s="280"/>
      <c r="E46" s="280"/>
      <c r="F46" s="280"/>
      <c r="G46" s="280"/>
      <c r="H46" s="280"/>
      <c r="I46" s="280"/>
      <c r="J46" s="280"/>
      <c r="K46" s="278"/>
    </row>
    <row r="47" s="1" customFormat="1" ht="15" customHeight="1">
      <c r="B47" s="281"/>
      <c r="C47" s="282"/>
      <c r="D47" s="280" t="s">
        <v>1297</v>
      </c>
      <c r="E47" s="280"/>
      <c r="F47" s="280"/>
      <c r="G47" s="280"/>
      <c r="H47" s="280"/>
      <c r="I47" s="280"/>
      <c r="J47" s="280"/>
      <c r="K47" s="278"/>
    </row>
    <row r="48" s="1" customFormat="1" ht="15" customHeight="1">
      <c r="B48" s="281"/>
      <c r="C48" s="282"/>
      <c r="D48" s="282"/>
      <c r="E48" s="280" t="s">
        <v>1298</v>
      </c>
      <c r="F48" s="280"/>
      <c r="G48" s="280"/>
      <c r="H48" s="280"/>
      <c r="I48" s="280"/>
      <c r="J48" s="280"/>
      <c r="K48" s="278"/>
    </row>
    <row r="49" s="1" customFormat="1" ht="15" customHeight="1">
      <c r="B49" s="281"/>
      <c r="C49" s="282"/>
      <c r="D49" s="282"/>
      <c r="E49" s="280" t="s">
        <v>1299</v>
      </c>
      <c r="F49" s="280"/>
      <c r="G49" s="280"/>
      <c r="H49" s="280"/>
      <c r="I49" s="280"/>
      <c r="J49" s="280"/>
      <c r="K49" s="278"/>
    </row>
    <row r="50" s="1" customFormat="1" ht="15" customHeight="1">
      <c r="B50" s="281"/>
      <c r="C50" s="282"/>
      <c r="D50" s="282"/>
      <c r="E50" s="280" t="s">
        <v>1300</v>
      </c>
      <c r="F50" s="280"/>
      <c r="G50" s="280"/>
      <c r="H50" s="280"/>
      <c r="I50" s="280"/>
      <c r="J50" s="280"/>
      <c r="K50" s="278"/>
    </row>
    <row r="51" s="1" customFormat="1" ht="15" customHeight="1">
      <c r="B51" s="281"/>
      <c r="C51" s="282"/>
      <c r="D51" s="280" t="s">
        <v>1301</v>
      </c>
      <c r="E51" s="280"/>
      <c r="F51" s="280"/>
      <c r="G51" s="280"/>
      <c r="H51" s="280"/>
      <c r="I51" s="280"/>
      <c r="J51" s="280"/>
      <c r="K51" s="278"/>
    </row>
    <row r="52" s="1" customFormat="1" ht="25.5" customHeight="1">
      <c r="B52" s="276"/>
      <c r="C52" s="277" t="s">
        <v>1302</v>
      </c>
      <c r="D52" s="277"/>
      <c r="E52" s="277"/>
      <c r="F52" s="277"/>
      <c r="G52" s="277"/>
      <c r="H52" s="277"/>
      <c r="I52" s="277"/>
      <c r="J52" s="277"/>
      <c r="K52" s="278"/>
    </row>
    <row r="53" s="1" customFormat="1" ht="5.25" customHeight="1">
      <c r="B53" s="276"/>
      <c r="C53" s="279"/>
      <c r="D53" s="279"/>
      <c r="E53" s="279"/>
      <c r="F53" s="279"/>
      <c r="G53" s="279"/>
      <c r="H53" s="279"/>
      <c r="I53" s="279"/>
      <c r="J53" s="279"/>
      <c r="K53" s="278"/>
    </row>
    <row r="54" s="1" customFormat="1" ht="15" customHeight="1">
      <c r="B54" s="276"/>
      <c r="C54" s="280" t="s">
        <v>1303</v>
      </c>
      <c r="D54" s="280"/>
      <c r="E54" s="280"/>
      <c r="F54" s="280"/>
      <c r="G54" s="280"/>
      <c r="H54" s="280"/>
      <c r="I54" s="280"/>
      <c r="J54" s="280"/>
      <c r="K54" s="278"/>
    </row>
    <row r="55" s="1" customFormat="1" ht="15" customHeight="1">
      <c r="B55" s="276"/>
      <c r="C55" s="280" t="s">
        <v>1304</v>
      </c>
      <c r="D55" s="280"/>
      <c r="E55" s="280"/>
      <c r="F55" s="280"/>
      <c r="G55" s="280"/>
      <c r="H55" s="280"/>
      <c r="I55" s="280"/>
      <c r="J55" s="280"/>
      <c r="K55" s="278"/>
    </row>
    <row r="56" s="1" customFormat="1" ht="12.75" customHeight="1">
      <c r="B56" s="276"/>
      <c r="C56" s="280"/>
      <c r="D56" s="280"/>
      <c r="E56" s="280"/>
      <c r="F56" s="280"/>
      <c r="G56" s="280"/>
      <c r="H56" s="280"/>
      <c r="I56" s="280"/>
      <c r="J56" s="280"/>
      <c r="K56" s="278"/>
    </row>
    <row r="57" s="1" customFormat="1" ht="15" customHeight="1">
      <c r="B57" s="276"/>
      <c r="C57" s="280" t="s">
        <v>1305</v>
      </c>
      <c r="D57" s="280"/>
      <c r="E57" s="280"/>
      <c r="F57" s="280"/>
      <c r="G57" s="280"/>
      <c r="H57" s="280"/>
      <c r="I57" s="280"/>
      <c r="J57" s="280"/>
      <c r="K57" s="278"/>
    </row>
    <row r="58" s="1" customFormat="1" ht="15" customHeight="1">
      <c r="B58" s="276"/>
      <c r="C58" s="282"/>
      <c r="D58" s="280" t="s">
        <v>1306</v>
      </c>
      <c r="E58" s="280"/>
      <c r="F58" s="280"/>
      <c r="G58" s="280"/>
      <c r="H58" s="280"/>
      <c r="I58" s="280"/>
      <c r="J58" s="280"/>
      <c r="K58" s="278"/>
    </row>
    <row r="59" s="1" customFormat="1" ht="15" customHeight="1">
      <c r="B59" s="276"/>
      <c r="C59" s="282"/>
      <c r="D59" s="280" t="s">
        <v>1307</v>
      </c>
      <c r="E59" s="280"/>
      <c r="F59" s="280"/>
      <c r="G59" s="280"/>
      <c r="H59" s="280"/>
      <c r="I59" s="280"/>
      <c r="J59" s="280"/>
      <c r="K59" s="278"/>
    </row>
    <row r="60" s="1" customFormat="1" ht="15" customHeight="1">
      <c r="B60" s="276"/>
      <c r="C60" s="282"/>
      <c r="D60" s="280" t="s">
        <v>1308</v>
      </c>
      <c r="E60" s="280"/>
      <c r="F60" s="280"/>
      <c r="G60" s="280"/>
      <c r="H60" s="280"/>
      <c r="I60" s="280"/>
      <c r="J60" s="280"/>
      <c r="K60" s="278"/>
    </row>
    <row r="61" s="1" customFormat="1" ht="15" customHeight="1">
      <c r="B61" s="276"/>
      <c r="C61" s="282"/>
      <c r="D61" s="280" t="s">
        <v>1309</v>
      </c>
      <c r="E61" s="280"/>
      <c r="F61" s="280"/>
      <c r="G61" s="280"/>
      <c r="H61" s="280"/>
      <c r="I61" s="280"/>
      <c r="J61" s="280"/>
      <c r="K61" s="278"/>
    </row>
    <row r="62" s="1" customFormat="1" ht="15" customHeight="1">
      <c r="B62" s="276"/>
      <c r="C62" s="282"/>
      <c r="D62" s="285" t="s">
        <v>1310</v>
      </c>
      <c r="E62" s="285"/>
      <c r="F62" s="285"/>
      <c r="G62" s="285"/>
      <c r="H62" s="285"/>
      <c r="I62" s="285"/>
      <c r="J62" s="285"/>
      <c r="K62" s="278"/>
    </row>
    <row r="63" s="1" customFormat="1" ht="15" customHeight="1">
      <c r="B63" s="276"/>
      <c r="C63" s="282"/>
      <c r="D63" s="280" t="s">
        <v>1311</v>
      </c>
      <c r="E63" s="280"/>
      <c r="F63" s="280"/>
      <c r="G63" s="280"/>
      <c r="H63" s="280"/>
      <c r="I63" s="280"/>
      <c r="J63" s="280"/>
      <c r="K63" s="278"/>
    </row>
    <row r="64" s="1" customFormat="1" ht="12.75" customHeight="1">
      <c r="B64" s="276"/>
      <c r="C64" s="282"/>
      <c r="D64" s="282"/>
      <c r="E64" s="286"/>
      <c r="F64" s="282"/>
      <c r="G64" s="282"/>
      <c r="H64" s="282"/>
      <c r="I64" s="282"/>
      <c r="J64" s="282"/>
      <c r="K64" s="278"/>
    </row>
    <row r="65" s="1" customFormat="1" ht="15" customHeight="1">
      <c r="B65" s="276"/>
      <c r="C65" s="282"/>
      <c r="D65" s="280" t="s">
        <v>1312</v>
      </c>
      <c r="E65" s="280"/>
      <c r="F65" s="280"/>
      <c r="G65" s="280"/>
      <c r="H65" s="280"/>
      <c r="I65" s="280"/>
      <c r="J65" s="280"/>
      <c r="K65" s="278"/>
    </row>
    <row r="66" s="1" customFormat="1" ht="15" customHeight="1">
      <c r="B66" s="276"/>
      <c r="C66" s="282"/>
      <c r="D66" s="285" t="s">
        <v>1313</v>
      </c>
      <c r="E66" s="285"/>
      <c r="F66" s="285"/>
      <c r="G66" s="285"/>
      <c r="H66" s="285"/>
      <c r="I66" s="285"/>
      <c r="J66" s="285"/>
      <c r="K66" s="278"/>
    </row>
    <row r="67" s="1" customFormat="1" ht="15" customHeight="1">
      <c r="B67" s="276"/>
      <c r="C67" s="282"/>
      <c r="D67" s="280" t="s">
        <v>1314</v>
      </c>
      <c r="E67" s="280"/>
      <c r="F67" s="280"/>
      <c r="G67" s="280"/>
      <c r="H67" s="280"/>
      <c r="I67" s="280"/>
      <c r="J67" s="280"/>
      <c r="K67" s="278"/>
    </row>
    <row r="68" s="1" customFormat="1" ht="15" customHeight="1">
      <c r="B68" s="276"/>
      <c r="C68" s="282"/>
      <c r="D68" s="280" t="s">
        <v>1315</v>
      </c>
      <c r="E68" s="280"/>
      <c r="F68" s="280"/>
      <c r="G68" s="280"/>
      <c r="H68" s="280"/>
      <c r="I68" s="280"/>
      <c r="J68" s="280"/>
      <c r="K68" s="278"/>
    </row>
    <row r="69" s="1" customFormat="1" ht="15" customHeight="1">
      <c r="B69" s="276"/>
      <c r="C69" s="282"/>
      <c r="D69" s="280" t="s">
        <v>1316</v>
      </c>
      <c r="E69" s="280"/>
      <c r="F69" s="280"/>
      <c r="G69" s="280"/>
      <c r="H69" s="280"/>
      <c r="I69" s="280"/>
      <c r="J69" s="280"/>
      <c r="K69" s="278"/>
    </row>
    <row r="70" s="1" customFormat="1" ht="15" customHeight="1">
      <c r="B70" s="276"/>
      <c r="C70" s="282"/>
      <c r="D70" s="280" t="s">
        <v>1317</v>
      </c>
      <c r="E70" s="280"/>
      <c r="F70" s="280"/>
      <c r="G70" s="280"/>
      <c r="H70" s="280"/>
      <c r="I70" s="280"/>
      <c r="J70" s="280"/>
      <c r="K70" s="278"/>
    </row>
    <row r="71" s="1" customFormat="1" ht="12.75" customHeight="1">
      <c r="B71" s="287"/>
      <c r="C71" s="288"/>
      <c r="D71" s="288"/>
      <c r="E71" s="288"/>
      <c r="F71" s="288"/>
      <c r="G71" s="288"/>
      <c r="H71" s="288"/>
      <c r="I71" s="288"/>
      <c r="J71" s="288"/>
      <c r="K71" s="289"/>
    </row>
    <row r="72" s="1" customFormat="1" ht="18.75" customHeight="1">
      <c r="B72" s="290"/>
      <c r="C72" s="290"/>
      <c r="D72" s="290"/>
      <c r="E72" s="290"/>
      <c r="F72" s="290"/>
      <c r="G72" s="290"/>
      <c r="H72" s="290"/>
      <c r="I72" s="290"/>
      <c r="J72" s="290"/>
      <c r="K72" s="291"/>
    </row>
    <row r="73" s="1" customFormat="1" ht="18.75" customHeight="1">
      <c r="B73" s="291"/>
      <c r="C73" s="291"/>
      <c r="D73" s="291"/>
      <c r="E73" s="291"/>
      <c r="F73" s="291"/>
      <c r="G73" s="291"/>
      <c r="H73" s="291"/>
      <c r="I73" s="291"/>
      <c r="J73" s="291"/>
      <c r="K73" s="291"/>
    </row>
    <row r="74" s="1" customFormat="1" ht="7.5" customHeight="1">
      <c r="B74" s="292"/>
      <c r="C74" s="293"/>
      <c r="D74" s="293"/>
      <c r="E74" s="293"/>
      <c r="F74" s="293"/>
      <c r="G74" s="293"/>
      <c r="H74" s="293"/>
      <c r="I74" s="293"/>
      <c r="J74" s="293"/>
      <c r="K74" s="294"/>
    </row>
    <row r="75" s="1" customFormat="1" ht="45" customHeight="1">
      <c r="B75" s="295"/>
      <c r="C75" s="296" t="s">
        <v>1318</v>
      </c>
      <c r="D75" s="296"/>
      <c r="E75" s="296"/>
      <c r="F75" s="296"/>
      <c r="G75" s="296"/>
      <c r="H75" s="296"/>
      <c r="I75" s="296"/>
      <c r="J75" s="296"/>
      <c r="K75" s="297"/>
    </row>
    <row r="76" s="1" customFormat="1" ht="17.25" customHeight="1">
      <c r="B76" s="295"/>
      <c r="C76" s="298" t="s">
        <v>1319</v>
      </c>
      <c r="D76" s="298"/>
      <c r="E76" s="298"/>
      <c r="F76" s="298" t="s">
        <v>1320</v>
      </c>
      <c r="G76" s="299"/>
      <c r="H76" s="298" t="s">
        <v>55</v>
      </c>
      <c r="I76" s="298" t="s">
        <v>58</v>
      </c>
      <c r="J76" s="298" t="s">
        <v>1321</v>
      </c>
      <c r="K76" s="297"/>
    </row>
    <row r="77" s="1" customFormat="1" ht="17.25" customHeight="1">
      <c r="B77" s="295"/>
      <c r="C77" s="300" t="s">
        <v>1322</v>
      </c>
      <c r="D77" s="300"/>
      <c r="E77" s="300"/>
      <c r="F77" s="301" t="s">
        <v>1323</v>
      </c>
      <c r="G77" s="302"/>
      <c r="H77" s="300"/>
      <c r="I77" s="300"/>
      <c r="J77" s="300" t="s">
        <v>1324</v>
      </c>
      <c r="K77" s="297"/>
    </row>
    <row r="78" s="1" customFormat="1" ht="5.25" customHeight="1">
      <c r="B78" s="295"/>
      <c r="C78" s="303"/>
      <c r="D78" s="303"/>
      <c r="E78" s="303"/>
      <c r="F78" s="303"/>
      <c r="G78" s="304"/>
      <c r="H78" s="303"/>
      <c r="I78" s="303"/>
      <c r="J78" s="303"/>
      <c r="K78" s="297"/>
    </row>
    <row r="79" s="1" customFormat="1" ht="15" customHeight="1">
      <c r="B79" s="295"/>
      <c r="C79" s="283" t="s">
        <v>54</v>
      </c>
      <c r="D79" s="305"/>
      <c r="E79" s="305"/>
      <c r="F79" s="306" t="s">
        <v>1325</v>
      </c>
      <c r="G79" s="307"/>
      <c r="H79" s="283" t="s">
        <v>1326</v>
      </c>
      <c r="I79" s="283" t="s">
        <v>1327</v>
      </c>
      <c r="J79" s="283">
        <v>20</v>
      </c>
      <c r="K79" s="297"/>
    </row>
    <row r="80" s="1" customFormat="1" ht="15" customHeight="1">
      <c r="B80" s="295"/>
      <c r="C80" s="283" t="s">
        <v>1328</v>
      </c>
      <c r="D80" s="283"/>
      <c r="E80" s="283"/>
      <c r="F80" s="306" t="s">
        <v>1325</v>
      </c>
      <c r="G80" s="307"/>
      <c r="H80" s="283" t="s">
        <v>1329</v>
      </c>
      <c r="I80" s="283" t="s">
        <v>1327</v>
      </c>
      <c r="J80" s="283">
        <v>120</v>
      </c>
      <c r="K80" s="297"/>
    </row>
    <row r="81" s="1" customFormat="1" ht="15" customHeight="1">
      <c r="B81" s="308"/>
      <c r="C81" s="283" t="s">
        <v>1330</v>
      </c>
      <c r="D81" s="283"/>
      <c r="E81" s="283"/>
      <c r="F81" s="306" t="s">
        <v>1331</v>
      </c>
      <c r="G81" s="307"/>
      <c r="H81" s="283" t="s">
        <v>1332</v>
      </c>
      <c r="I81" s="283" t="s">
        <v>1327</v>
      </c>
      <c r="J81" s="283">
        <v>50</v>
      </c>
      <c r="K81" s="297"/>
    </row>
    <row r="82" s="1" customFormat="1" ht="15" customHeight="1">
      <c r="B82" s="308"/>
      <c r="C82" s="283" t="s">
        <v>1333</v>
      </c>
      <c r="D82" s="283"/>
      <c r="E82" s="283"/>
      <c r="F82" s="306" t="s">
        <v>1325</v>
      </c>
      <c r="G82" s="307"/>
      <c r="H82" s="283" t="s">
        <v>1334</v>
      </c>
      <c r="I82" s="283" t="s">
        <v>1335</v>
      </c>
      <c r="J82" s="283"/>
      <c r="K82" s="297"/>
    </row>
    <row r="83" s="1" customFormat="1" ht="15" customHeight="1">
      <c r="B83" s="308"/>
      <c r="C83" s="309" t="s">
        <v>1336</v>
      </c>
      <c r="D83" s="309"/>
      <c r="E83" s="309"/>
      <c r="F83" s="310" t="s">
        <v>1331</v>
      </c>
      <c r="G83" s="309"/>
      <c r="H83" s="309" t="s">
        <v>1337</v>
      </c>
      <c r="I83" s="309" t="s">
        <v>1327</v>
      </c>
      <c r="J83" s="309">
        <v>15</v>
      </c>
      <c r="K83" s="297"/>
    </row>
    <row r="84" s="1" customFormat="1" ht="15" customHeight="1">
      <c r="B84" s="308"/>
      <c r="C84" s="309" t="s">
        <v>1338</v>
      </c>
      <c r="D84" s="309"/>
      <c r="E84" s="309"/>
      <c r="F84" s="310" t="s">
        <v>1331</v>
      </c>
      <c r="G84" s="309"/>
      <c r="H84" s="309" t="s">
        <v>1339</v>
      </c>
      <c r="I84" s="309" t="s">
        <v>1327</v>
      </c>
      <c r="J84" s="309">
        <v>15</v>
      </c>
      <c r="K84" s="297"/>
    </row>
    <row r="85" s="1" customFormat="1" ht="15" customHeight="1">
      <c r="B85" s="308"/>
      <c r="C85" s="309" t="s">
        <v>1340</v>
      </c>
      <c r="D85" s="309"/>
      <c r="E85" s="309"/>
      <c r="F85" s="310" t="s">
        <v>1331</v>
      </c>
      <c r="G85" s="309"/>
      <c r="H85" s="309" t="s">
        <v>1341</v>
      </c>
      <c r="I85" s="309" t="s">
        <v>1327</v>
      </c>
      <c r="J85" s="309">
        <v>20</v>
      </c>
      <c r="K85" s="297"/>
    </row>
    <row r="86" s="1" customFormat="1" ht="15" customHeight="1">
      <c r="B86" s="308"/>
      <c r="C86" s="309" t="s">
        <v>1342</v>
      </c>
      <c r="D86" s="309"/>
      <c r="E86" s="309"/>
      <c r="F86" s="310" t="s">
        <v>1331</v>
      </c>
      <c r="G86" s="309"/>
      <c r="H86" s="309" t="s">
        <v>1343</v>
      </c>
      <c r="I86" s="309" t="s">
        <v>1327</v>
      </c>
      <c r="J86" s="309">
        <v>20</v>
      </c>
      <c r="K86" s="297"/>
    </row>
    <row r="87" s="1" customFormat="1" ht="15" customHeight="1">
      <c r="B87" s="308"/>
      <c r="C87" s="283" t="s">
        <v>1344</v>
      </c>
      <c r="D87" s="283"/>
      <c r="E87" s="283"/>
      <c r="F87" s="306" t="s">
        <v>1331</v>
      </c>
      <c r="G87" s="307"/>
      <c r="H87" s="283" t="s">
        <v>1345</v>
      </c>
      <c r="I87" s="283" t="s">
        <v>1327</v>
      </c>
      <c r="J87" s="283">
        <v>50</v>
      </c>
      <c r="K87" s="297"/>
    </row>
    <row r="88" s="1" customFormat="1" ht="15" customHeight="1">
      <c r="B88" s="308"/>
      <c r="C88" s="283" t="s">
        <v>1346</v>
      </c>
      <c r="D88" s="283"/>
      <c r="E88" s="283"/>
      <c r="F88" s="306" t="s">
        <v>1331</v>
      </c>
      <c r="G88" s="307"/>
      <c r="H88" s="283" t="s">
        <v>1347</v>
      </c>
      <c r="I88" s="283" t="s">
        <v>1327</v>
      </c>
      <c r="J88" s="283">
        <v>20</v>
      </c>
      <c r="K88" s="297"/>
    </row>
    <row r="89" s="1" customFormat="1" ht="15" customHeight="1">
      <c r="B89" s="308"/>
      <c r="C89" s="283" t="s">
        <v>1348</v>
      </c>
      <c r="D89" s="283"/>
      <c r="E89" s="283"/>
      <c r="F89" s="306" t="s">
        <v>1331</v>
      </c>
      <c r="G89" s="307"/>
      <c r="H89" s="283" t="s">
        <v>1349</v>
      </c>
      <c r="I89" s="283" t="s">
        <v>1327</v>
      </c>
      <c r="J89" s="283">
        <v>20</v>
      </c>
      <c r="K89" s="297"/>
    </row>
    <row r="90" s="1" customFormat="1" ht="15" customHeight="1">
      <c r="B90" s="308"/>
      <c r="C90" s="283" t="s">
        <v>1350</v>
      </c>
      <c r="D90" s="283"/>
      <c r="E90" s="283"/>
      <c r="F90" s="306" t="s">
        <v>1331</v>
      </c>
      <c r="G90" s="307"/>
      <c r="H90" s="283" t="s">
        <v>1351</v>
      </c>
      <c r="I90" s="283" t="s">
        <v>1327</v>
      </c>
      <c r="J90" s="283">
        <v>50</v>
      </c>
      <c r="K90" s="297"/>
    </row>
    <row r="91" s="1" customFormat="1" ht="15" customHeight="1">
      <c r="B91" s="308"/>
      <c r="C91" s="283" t="s">
        <v>1352</v>
      </c>
      <c r="D91" s="283"/>
      <c r="E91" s="283"/>
      <c r="F91" s="306" t="s">
        <v>1331</v>
      </c>
      <c r="G91" s="307"/>
      <c r="H91" s="283" t="s">
        <v>1352</v>
      </c>
      <c r="I91" s="283" t="s">
        <v>1327</v>
      </c>
      <c r="J91" s="283">
        <v>50</v>
      </c>
      <c r="K91" s="297"/>
    </row>
    <row r="92" s="1" customFormat="1" ht="15" customHeight="1">
      <c r="B92" s="308"/>
      <c r="C92" s="283" t="s">
        <v>1353</v>
      </c>
      <c r="D92" s="283"/>
      <c r="E92" s="283"/>
      <c r="F92" s="306" t="s">
        <v>1331</v>
      </c>
      <c r="G92" s="307"/>
      <c r="H92" s="283" t="s">
        <v>1354</v>
      </c>
      <c r="I92" s="283" t="s">
        <v>1327</v>
      </c>
      <c r="J92" s="283">
        <v>255</v>
      </c>
      <c r="K92" s="297"/>
    </row>
    <row r="93" s="1" customFormat="1" ht="15" customHeight="1">
      <c r="B93" s="308"/>
      <c r="C93" s="283" t="s">
        <v>1355</v>
      </c>
      <c r="D93" s="283"/>
      <c r="E93" s="283"/>
      <c r="F93" s="306" t="s">
        <v>1325</v>
      </c>
      <c r="G93" s="307"/>
      <c r="H93" s="283" t="s">
        <v>1356</v>
      </c>
      <c r="I93" s="283" t="s">
        <v>1357</v>
      </c>
      <c r="J93" s="283"/>
      <c r="K93" s="297"/>
    </row>
    <row r="94" s="1" customFormat="1" ht="15" customHeight="1">
      <c r="B94" s="308"/>
      <c r="C94" s="283" t="s">
        <v>1358</v>
      </c>
      <c r="D94" s="283"/>
      <c r="E94" s="283"/>
      <c r="F94" s="306" t="s">
        <v>1325</v>
      </c>
      <c r="G94" s="307"/>
      <c r="H94" s="283" t="s">
        <v>1359</v>
      </c>
      <c r="I94" s="283" t="s">
        <v>1360</v>
      </c>
      <c r="J94" s="283"/>
      <c r="K94" s="297"/>
    </row>
    <row r="95" s="1" customFormat="1" ht="15" customHeight="1">
      <c r="B95" s="308"/>
      <c r="C95" s="283" t="s">
        <v>1361</v>
      </c>
      <c r="D95" s="283"/>
      <c r="E95" s="283"/>
      <c r="F95" s="306" t="s">
        <v>1325</v>
      </c>
      <c r="G95" s="307"/>
      <c r="H95" s="283" t="s">
        <v>1361</v>
      </c>
      <c r="I95" s="283" t="s">
        <v>1360</v>
      </c>
      <c r="J95" s="283"/>
      <c r="K95" s="297"/>
    </row>
    <row r="96" s="1" customFormat="1" ht="15" customHeight="1">
      <c r="B96" s="308"/>
      <c r="C96" s="283" t="s">
        <v>39</v>
      </c>
      <c r="D96" s="283"/>
      <c r="E96" s="283"/>
      <c r="F96" s="306" t="s">
        <v>1325</v>
      </c>
      <c r="G96" s="307"/>
      <c r="H96" s="283" t="s">
        <v>1362</v>
      </c>
      <c r="I96" s="283" t="s">
        <v>1360</v>
      </c>
      <c r="J96" s="283"/>
      <c r="K96" s="297"/>
    </row>
    <row r="97" s="1" customFormat="1" ht="15" customHeight="1">
      <c r="B97" s="308"/>
      <c r="C97" s="283" t="s">
        <v>49</v>
      </c>
      <c r="D97" s="283"/>
      <c r="E97" s="283"/>
      <c r="F97" s="306" t="s">
        <v>1325</v>
      </c>
      <c r="G97" s="307"/>
      <c r="H97" s="283" t="s">
        <v>1363</v>
      </c>
      <c r="I97" s="283" t="s">
        <v>1360</v>
      </c>
      <c r="J97" s="283"/>
      <c r="K97" s="297"/>
    </row>
    <row r="98" s="1" customFormat="1" ht="15" customHeight="1">
      <c r="B98" s="311"/>
      <c r="C98" s="312"/>
      <c r="D98" s="312"/>
      <c r="E98" s="312"/>
      <c r="F98" s="312"/>
      <c r="G98" s="312"/>
      <c r="H98" s="312"/>
      <c r="I98" s="312"/>
      <c r="J98" s="312"/>
      <c r="K98" s="313"/>
    </row>
    <row r="99" s="1" customFormat="1" ht="18.75" customHeight="1">
      <c r="B99" s="314"/>
      <c r="C99" s="315"/>
      <c r="D99" s="315"/>
      <c r="E99" s="315"/>
      <c r="F99" s="315"/>
      <c r="G99" s="315"/>
      <c r="H99" s="315"/>
      <c r="I99" s="315"/>
      <c r="J99" s="315"/>
      <c r="K99" s="314"/>
    </row>
    <row r="100" s="1" customFormat="1" ht="18.75" customHeight="1">
      <c r="B100" s="291"/>
      <c r="C100" s="291"/>
      <c r="D100" s="291"/>
      <c r="E100" s="291"/>
      <c r="F100" s="291"/>
      <c r="G100" s="291"/>
      <c r="H100" s="291"/>
      <c r="I100" s="291"/>
      <c r="J100" s="291"/>
      <c r="K100" s="291"/>
    </row>
    <row r="101" s="1" customFormat="1" ht="7.5" customHeight="1">
      <c r="B101" s="292"/>
      <c r="C101" s="293"/>
      <c r="D101" s="293"/>
      <c r="E101" s="293"/>
      <c r="F101" s="293"/>
      <c r="G101" s="293"/>
      <c r="H101" s="293"/>
      <c r="I101" s="293"/>
      <c r="J101" s="293"/>
      <c r="K101" s="294"/>
    </row>
    <row r="102" s="1" customFormat="1" ht="45" customHeight="1">
      <c r="B102" s="295"/>
      <c r="C102" s="296" t="s">
        <v>1364</v>
      </c>
      <c r="D102" s="296"/>
      <c r="E102" s="296"/>
      <c r="F102" s="296"/>
      <c r="G102" s="296"/>
      <c r="H102" s="296"/>
      <c r="I102" s="296"/>
      <c r="J102" s="296"/>
      <c r="K102" s="297"/>
    </row>
    <row r="103" s="1" customFormat="1" ht="17.25" customHeight="1">
      <c r="B103" s="295"/>
      <c r="C103" s="298" t="s">
        <v>1319</v>
      </c>
      <c r="D103" s="298"/>
      <c r="E103" s="298"/>
      <c r="F103" s="298" t="s">
        <v>1320</v>
      </c>
      <c r="G103" s="299"/>
      <c r="H103" s="298" t="s">
        <v>55</v>
      </c>
      <c r="I103" s="298" t="s">
        <v>58</v>
      </c>
      <c r="J103" s="298" t="s">
        <v>1321</v>
      </c>
      <c r="K103" s="297"/>
    </row>
    <row r="104" s="1" customFormat="1" ht="17.25" customHeight="1">
      <c r="B104" s="295"/>
      <c r="C104" s="300" t="s">
        <v>1322</v>
      </c>
      <c r="D104" s="300"/>
      <c r="E104" s="300"/>
      <c r="F104" s="301" t="s">
        <v>1323</v>
      </c>
      <c r="G104" s="302"/>
      <c r="H104" s="300"/>
      <c r="I104" s="300"/>
      <c r="J104" s="300" t="s">
        <v>1324</v>
      </c>
      <c r="K104" s="297"/>
    </row>
    <row r="105" s="1" customFormat="1" ht="5.25" customHeight="1">
      <c r="B105" s="295"/>
      <c r="C105" s="298"/>
      <c r="D105" s="298"/>
      <c r="E105" s="298"/>
      <c r="F105" s="298"/>
      <c r="G105" s="316"/>
      <c r="H105" s="298"/>
      <c r="I105" s="298"/>
      <c r="J105" s="298"/>
      <c r="K105" s="297"/>
    </row>
    <row r="106" s="1" customFormat="1" ht="15" customHeight="1">
      <c r="B106" s="295"/>
      <c r="C106" s="283" t="s">
        <v>54</v>
      </c>
      <c r="D106" s="305"/>
      <c r="E106" s="305"/>
      <c r="F106" s="306" t="s">
        <v>1325</v>
      </c>
      <c r="G106" s="283"/>
      <c r="H106" s="283" t="s">
        <v>1365</v>
      </c>
      <c r="I106" s="283" t="s">
        <v>1327</v>
      </c>
      <c r="J106" s="283">
        <v>20</v>
      </c>
      <c r="K106" s="297"/>
    </row>
    <row r="107" s="1" customFormat="1" ht="15" customHeight="1">
      <c r="B107" s="295"/>
      <c r="C107" s="283" t="s">
        <v>1328</v>
      </c>
      <c r="D107" s="283"/>
      <c r="E107" s="283"/>
      <c r="F107" s="306" t="s">
        <v>1325</v>
      </c>
      <c r="G107" s="283"/>
      <c r="H107" s="283" t="s">
        <v>1365</v>
      </c>
      <c r="I107" s="283" t="s">
        <v>1327</v>
      </c>
      <c r="J107" s="283">
        <v>120</v>
      </c>
      <c r="K107" s="297"/>
    </row>
    <row r="108" s="1" customFormat="1" ht="15" customHeight="1">
      <c r="B108" s="308"/>
      <c r="C108" s="283" t="s">
        <v>1330</v>
      </c>
      <c r="D108" s="283"/>
      <c r="E108" s="283"/>
      <c r="F108" s="306" t="s">
        <v>1331</v>
      </c>
      <c r="G108" s="283"/>
      <c r="H108" s="283" t="s">
        <v>1365</v>
      </c>
      <c r="I108" s="283" t="s">
        <v>1327</v>
      </c>
      <c r="J108" s="283">
        <v>50</v>
      </c>
      <c r="K108" s="297"/>
    </row>
    <row r="109" s="1" customFormat="1" ht="15" customHeight="1">
      <c r="B109" s="308"/>
      <c r="C109" s="283" t="s">
        <v>1333</v>
      </c>
      <c r="D109" s="283"/>
      <c r="E109" s="283"/>
      <c r="F109" s="306" t="s">
        <v>1325</v>
      </c>
      <c r="G109" s="283"/>
      <c r="H109" s="283" t="s">
        <v>1365</v>
      </c>
      <c r="I109" s="283" t="s">
        <v>1335</v>
      </c>
      <c r="J109" s="283"/>
      <c r="K109" s="297"/>
    </row>
    <row r="110" s="1" customFormat="1" ht="15" customHeight="1">
      <c r="B110" s="308"/>
      <c r="C110" s="283" t="s">
        <v>1344</v>
      </c>
      <c r="D110" s="283"/>
      <c r="E110" s="283"/>
      <c r="F110" s="306" t="s">
        <v>1331</v>
      </c>
      <c r="G110" s="283"/>
      <c r="H110" s="283" t="s">
        <v>1365</v>
      </c>
      <c r="I110" s="283" t="s">
        <v>1327</v>
      </c>
      <c r="J110" s="283">
        <v>50</v>
      </c>
      <c r="K110" s="297"/>
    </row>
    <row r="111" s="1" customFormat="1" ht="15" customHeight="1">
      <c r="B111" s="308"/>
      <c r="C111" s="283" t="s">
        <v>1352</v>
      </c>
      <c r="D111" s="283"/>
      <c r="E111" s="283"/>
      <c r="F111" s="306" t="s">
        <v>1331</v>
      </c>
      <c r="G111" s="283"/>
      <c r="H111" s="283" t="s">
        <v>1365</v>
      </c>
      <c r="I111" s="283" t="s">
        <v>1327</v>
      </c>
      <c r="J111" s="283">
        <v>50</v>
      </c>
      <c r="K111" s="297"/>
    </row>
    <row r="112" s="1" customFormat="1" ht="15" customHeight="1">
      <c r="B112" s="308"/>
      <c r="C112" s="283" t="s">
        <v>1350</v>
      </c>
      <c r="D112" s="283"/>
      <c r="E112" s="283"/>
      <c r="F112" s="306" t="s">
        <v>1331</v>
      </c>
      <c r="G112" s="283"/>
      <c r="H112" s="283" t="s">
        <v>1365</v>
      </c>
      <c r="I112" s="283" t="s">
        <v>1327</v>
      </c>
      <c r="J112" s="283">
        <v>50</v>
      </c>
      <c r="K112" s="297"/>
    </row>
    <row r="113" s="1" customFormat="1" ht="15" customHeight="1">
      <c r="B113" s="308"/>
      <c r="C113" s="283" t="s">
        <v>54</v>
      </c>
      <c r="D113" s="283"/>
      <c r="E113" s="283"/>
      <c r="F113" s="306" t="s">
        <v>1325</v>
      </c>
      <c r="G113" s="283"/>
      <c r="H113" s="283" t="s">
        <v>1366</v>
      </c>
      <c r="I113" s="283" t="s">
        <v>1327</v>
      </c>
      <c r="J113" s="283">
        <v>20</v>
      </c>
      <c r="K113" s="297"/>
    </row>
    <row r="114" s="1" customFormat="1" ht="15" customHeight="1">
      <c r="B114" s="308"/>
      <c r="C114" s="283" t="s">
        <v>1367</v>
      </c>
      <c r="D114" s="283"/>
      <c r="E114" s="283"/>
      <c r="F114" s="306" t="s">
        <v>1325</v>
      </c>
      <c r="G114" s="283"/>
      <c r="H114" s="283" t="s">
        <v>1368</v>
      </c>
      <c r="I114" s="283" t="s">
        <v>1327</v>
      </c>
      <c r="J114" s="283">
        <v>120</v>
      </c>
      <c r="K114" s="297"/>
    </row>
    <row r="115" s="1" customFormat="1" ht="15" customHeight="1">
      <c r="B115" s="308"/>
      <c r="C115" s="283" t="s">
        <v>39</v>
      </c>
      <c r="D115" s="283"/>
      <c r="E115" s="283"/>
      <c r="F115" s="306" t="s">
        <v>1325</v>
      </c>
      <c r="G115" s="283"/>
      <c r="H115" s="283" t="s">
        <v>1369</v>
      </c>
      <c r="I115" s="283" t="s">
        <v>1360</v>
      </c>
      <c r="J115" s="283"/>
      <c r="K115" s="297"/>
    </row>
    <row r="116" s="1" customFormat="1" ht="15" customHeight="1">
      <c r="B116" s="308"/>
      <c r="C116" s="283" t="s">
        <v>49</v>
      </c>
      <c r="D116" s="283"/>
      <c r="E116" s="283"/>
      <c r="F116" s="306" t="s">
        <v>1325</v>
      </c>
      <c r="G116" s="283"/>
      <c r="H116" s="283" t="s">
        <v>1370</v>
      </c>
      <c r="I116" s="283" t="s">
        <v>1360</v>
      </c>
      <c r="J116" s="283"/>
      <c r="K116" s="297"/>
    </row>
    <row r="117" s="1" customFormat="1" ht="15" customHeight="1">
      <c r="B117" s="308"/>
      <c r="C117" s="283" t="s">
        <v>58</v>
      </c>
      <c r="D117" s="283"/>
      <c r="E117" s="283"/>
      <c r="F117" s="306" t="s">
        <v>1325</v>
      </c>
      <c r="G117" s="283"/>
      <c r="H117" s="283" t="s">
        <v>1371</v>
      </c>
      <c r="I117" s="283" t="s">
        <v>1372</v>
      </c>
      <c r="J117" s="283"/>
      <c r="K117" s="297"/>
    </row>
    <row r="118" s="1" customFormat="1" ht="15" customHeight="1">
      <c r="B118" s="311"/>
      <c r="C118" s="317"/>
      <c r="D118" s="317"/>
      <c r="E118" s="317"/>
      <c r="F118" s="317"/>
      <c r="G118" s="317"/>
      <c r="H118" s="317"/>
      <c r="I118" s="317"/>
      <c r="J118" s="317"/>
      <c r="K118" s="313"/>
    </row>
    <row r="119" s="1" customFormat="1" ht="18.75" customHeight="1">
      <c r="B119" s="318"/>
      <c r="C119" s="319"/>
      <c r="D119" s="319"/>
      <c r="E119" s="319"/>
      <c r="F119" s="320"/>
      <c r="G119" s="319"/>
      <c r="H119" s="319"/>
      <c r="I119" s="319"/>
      <c r="J119" s="319"/>
      <c r="K119" s="318"/>
    </row>
    <row r="120" s="1" customFormat="1" ht="18.75" customHeight="1">
      <c r="B120" s="291"/>
      <c r="C120" s="291"/>
      <c r="D120" s="291"/>
      <c r="E120" s="291"/>
      <c r="F120" s="291"/>
      <c r="G120" s="291"/>
      <c r="H120" s="291"/>
      <c r="I120" s="291"/>
      <c r="J120" s="291"/>
      <c r="K120" s="291"/>
    </row>
    <row r="121" s="1" customFormat="1" ht="7.5" customHeight="1">
      <c r="B121" s="321"/>
      <c r="C121" s="322"/>
      <c r="D121" s="322"/>
      <c r="E121" s="322"/>
      <c r="F121" s="322"/>
      <c r="G121" s="322"/>
      <c r="H121" s="322"/>
      <c r="I121" s="322"/>
      <c r="J121" s="322"/>
      <c r="K121" s="323"/>
    </row>
    <row r="122" s="1" customFormat="1" ht="45" customHeight="1">
      <c r="B122" s="324"/>
      <c r="C122" s="274" t="s">
        <v>1373</v>
      </c>
      <c r="D122" s="274"/>
      <c r="E122" s="274"/>
      <c r="F122" s="274"/>
      <c r="G122" s="274"/>
      <c r="H122" s="274"/>
      <c r="I122" s="274"/>
      <c r="J122" s="274"/>
      <c r="K122" s="325"/>
    </row>
    <row r="123" s="1" customFormat="1" ht="17.25" customHeight="1">
      <c r="B123" s="326"/>
      <c r="C123" s="298" t="s">
        <v>1319</v>
      </c>
      <c r="D123" s="298"/>
      <c r="E123" s="298"/>
      <c r="F123" s="298" t="s">
        <v>1320</v>
      </c>
      <c r="G123" s="299"/>
      <c r="H123" s="298" t="s">
        <v>55</v>
      </c>
      <c r="I123" s="298" t="s">
        <v>58</v>
      </c>
      <c r="J123" s="298" t="s">
        <v>1321</v>
      </c>
      <c r="K123" s="327"/>
    </row>
    <row r="124" s="1" customFormat="1" ht="17.25" customHeight="1">
      <c r="B124" s="326"/>
      <c r="C124" s="300" t="s">
        <v>1322</v>
      </c>
      <c r="D124" s="300"/>
      <c r="E124" s="300"/>
      <c r="F124" s="301" t="s">
        <v>1323</v>
      </c>
      <c r="G124" s="302"/>
      <c r="H124" s="300"/>
      <c r="I124" s="300"/>
      <c r="J124" s="300" t="s">
        <v>1324</v>
      </c>
      <c r="K124" s="327"/>
    </row>
    <row r="125" s="1" customFormat="1" ht="5.25" customHeight="1">
      <c r="B125" s="328"/>
      <c r="C125" s="303"/>
      <c r="D125" s="303"/>
      <c r="E125" s="303"/>
      <c r="F125" s="303"/>
      <c r="G125" s="329"/>
      <c r="H125" s="303"/>
      <c r="I125" s="303"/>
      <c r="J125" s="303"/>
      <c r="K125" s="330"/>
    </row>
    <row r="126" s="1" customFormat="1" ht="15" customHeight="1">
      <c r="B126" s="328"/>
      <c r="C126" s="283" t="s">
        <v>1328</v>
      </c>
      <c r="D126" s="305"/>
      <c r="E126" s="305"/>
      <c r="F126" s="306" t="s">
        <v>1325</v>
      </c>
      <c r="G126" s="283"/>
      <c r="H126" s="283" t="s">
        <v>1365</v>
      </c>
      <c r="I126" s="283" t="s">
        <v>1327</v>
      </c>
      <c r="J126" s="283">
        <v>120</v>
      </c>
      <c r="K126" s="331"/>
    </row>
    <row r="127" s="1" customFormat="1" ht="15" customHeight="1">
      <c r="B127" s="328"/>
      <c r="C127" s="283" t="s">
        <v>1374</v>
      </c>
      <c r="D127" s="283"/>
      <c r="E127" s="283"/>
      <c r="F127" s="306" t="s">
        <v>1325</v>
      </c>
      <c r="G127" s="283"/>
      <c r="H127" s="283" t="s">
        <v>1375</v>
      </c>
      <c r="I127" s="283" t="s">
        <v>1327</v>
      </c>
      <c r="J127" s="283" t="s">
        <v>1376</v>
      </c>
      <c r="K127" s="331"/>
    </row>
    <row r="128" s="1" customFormat="1" ht="15" customHeight="1">
      <c r="B128" s="328"/>
      <c r="C128" s="283" t="s">
        <v>1273</v>
      </c>
      <c r="D128" s="283"/>
      <c r="E128" s="283"/>
      <c r="F128" s="306" t="s">
        <v>1325</v>
      </c>
      <c r="G128" s="283"/>
      <c r="H128" s="283" t="s">
        <v>1377</v>
      </c>
      <c r="I128" s="283" t="s">
        <v>1327</v>
      </c>
      <c r="J128" s="283" t="s">
        <v>1376</v>
      </c>
      <c r="K128" s="331"/>
    </row>
    <row r="129" s="1" customFormat="1" ht="15" customHeight="1">
      <c r="B129" s="328"/>
      <c r="C129" s="283" t="s">
        <v>1336</v>
      </c>
      <c r="D129" s="283"/>
      <c r="E129" s="283"/>
      <c r="F129" s="306" t="s">
        <v>1331</v>
      </c>
      <c r="G129" s="283"/>
      <c r="H129" s="283" t="s">
        <v>1337</v>
      </c>
      <c r="I129" s="283" t="s">
        <v>1327</v>
      </c>
      <c r="J129" s="283">
        <v>15</v>
      </c>
      <c r="K129" s="331"/>
    </row>
    <row r="130" s="1" customFormat="1" ht="15" customHeight="1">
      <c r="B130" s="328"/>
      <c r="C130" s="309" t="s">
        <v>1338</v>
      </c>
      <c r="D130" s="309"/>
      <c r="E130" s="309"/>
      <c r="F130" s="310" t="s">
        <v>1331</v>
      </c>
      <c r="G130" s="309"/>
      <c r="H130" s="309" t="s">
        <v>1339</v>
      </c>
      <c r="I130" s="309" t="s">
        <v>1327</v>
      </c>
      <c r="J130" s="309">
        <v>15</v>
      </c>
      <c r="K130" s="331"/>
    </row>
    <row r="131" s="1" customFormat="1" ht="15" customHeight="1">
      <c r="B131" s="328"/>
      <c r="C131" s="309" t="s">
        <v>1340</v>
      </c>
      <c r="D131" s="309"/>
      <c r="E131" s="309"/>
      <c r="F131" s="310" t="s">
        <v>1331</v>
      </c>
      <c r="G131" s="309"/>
      <c r="H131" s="309" t="s">
        <v>1341</v>
      </c>
      <c r="I131" s="309" t="s">
        <v>1327</v>
      </c>
      <c r="J131" s="309">
        <v>20</v>
      </c>
      <c r="K131" s="331"/>
    </row>
    <row r="132" s="1" customFormat="1" ht="15" customHeight="1">
      <c r="B132" s="328"/>
      <c r="C132" s="309" t="s">
        <v>1342</v>
      </c>
      <c r="D132" s="309"/>
      <c r="E132" s="309"/>
      <c r="F132" s="310" t="s">
        <v>1331</v>
      </c>
      <c r="G132" s="309"/>
      <c r="H132" s="309" t="s">
        <v>1343</v>
      </c>
      <c r="I132" s="309" t="s">
        <v>1327</v>
      </c>
      <c r="J132" s="309">
        <v>20</v>
      </c>
      <c r="K132" s="331"/>
    </row>
    <row r="133" s="1" customFormat="1" ht="15" customHeight="1">
      <c r="B133" s="328"/>
      <c r="C133" s="283" t="s">
        <v>1330</v>
      </c>
      <c r="D133" s="283"/>
      <c r="E133" s="283"/>
      <c r="F133" s="306" t="s">
        <v>1331</v>
      </c>
      <c r="G133" s="283"/>
      <c r="H133" s="283" t="s">
        <v>1365</v>
      </c>
      <c r="I133" s="283" t="s">
        <v>1327</v>
      </c>
      <c r="J133" s="283">
        <v>50</v>
      </c>
      <c r="K133" s="331"/>
    </row>
    <row r="134" s="1" customFormat="1" ht="15" customHeight="1">
      <c r="B134" s="328"/>
      <c r="C134" s="283" t="s">
        <v>1344</v>
      </c>
      <c r="D134" s="283"/>
      <c r="E134" s="283"/>
      <c r="F134" s="306" t="s">
        <v>1331</v>
      </c>
      <c r="G134" s="283"/>
      <c r="H134" s="283" t="s">
        <v>1365</v>
      </c>
      <c r="I134" s="283" t="s">
        <v>1327</v>
      </c>
      <c r="J134" s="283">
        <v>50</v>
      </c>
      <c r="K134" s="331"/>
    </row>
    <row r="135" s="1" customFormat="1" ht="15" customHeight="1">
      <c r="B135" s="328"/>
      <c r="C135" s="283" t="s">
        <v>1350</v>
      </c>
      <c r="D135" s="283"/>
      <c r="E135" s="283"/>
      <c r="F135" s="306" t="s">
        <v>1331</v>
      </c>
      <c r="G135" s="283"/>
      <c r="H135" s="283" t="s">
        <v>1365</v>
      </c>
      <c r="I135" s="283" t="s">
        <v>1327</v>
      </c>
      <c r="J135" s="283">
        <v>50</v>
      </c>
      <c r="K135" s="331"/>
    </row>
    <row r="136" s="1" customFormat="1" ht="15" customHeight="1">
      <c r="B136" s="328"/>
      <c r="C136" s="283" t="s">
        <v>1352</v>
      </c>
      <c r="D136" s="283"/>
      <c r="E136" s="283"/>
      <c r="F136" s="306" t="s">
        <v>1331</v>
      </c>
      <c r="G136" s="283"/>
      <c r="H136" s="283" t="s">
        <v>1365</v>
      </c>
      <c r="I136" s="283" t="s">
        <v>1327</v>
      </c>
      <c r="J136" s="283">
        <v>50</v>
      </c>
      <c r="K136" s="331"/>
    </row>
    <row r="137" s="1" customFormat="1" ht="15" customHeight="1">
      <c r="B137" s="328"/>
      <c r="C137" s="283" t="s">
        <v>1353</v>
      </c>
      <c r="D137" s="283"/>
      <c r="E137" s="283"/>
      <c r="F137" s="306" t="s">
        <v>1331</v>
      </c>
      <c r="G137" s="283"/>
      <c r="H137" s="283" t="s">
        <v>1378</v>
      </c>
      <c r="I137" s="283" t="s">
        <v>1327</v>
      </c>
      <c r="J137" s="283">
        <v>255</v>
      </c>
      <c r="K137" s="331"/>
    </row>
    <row r="138" s="1" customFormat="1" ht="15" customHeight="1">
      <c r="B138" s="328"/>
      <c r="C138" s="283" t="s">
        <v>1355</v>
      </c>
      <c r="D138" s="283"/>
      <c r="E138" s="283"/>
      <c r="F138" s="306" t="s">
        <v>1325</v>
      </c>
      <c r="G138" s="283"/>
      <c r="H138" s="283" t="s">
        <v>1379</v>
      </c>
      <c r="I138" s="283" t="s">
        <v>1357</v>
      </c>
      <c r="J138" s="283"/>
      <c r="K138" s="331"/>
    </row>
    <row r="139" s="1" customFormat="1" ht="15" customHeight="1">
      <c r="B139" s="328"/>
      <c r="C139" s="283" t="s">
        <v>1358</v>
      </c>
      <c r="D139" s="283"/>
      <c r="E139" s="283"/>
      <c r="F139" s="306" t="s">
        <v>1325</v>
      </c>
      <c r="G139" s="283"/>
      <c r="H139" s="283" t="s">
        <v>1380</v>
      </c>
      <c r="I139" s="283" t="s">
        <v>1360</v>
      </c>
      <c r="J139" s="283"/>
      <c r="K139" s="331"/>
    </row>
    <row r="140" s="1" customFormat="1" ht="15" customHeight="1">
      <c r="B140" s="328"/>
      <c r="C140" s="283" t="s">
        <v>1361</v>
      </c>
      <c r="D140" s="283"/>
      <c r="E140" s="283"/>
      <c r="F140" s="306" t="s">
        <v>1325</v>
      </c>
      <c r="G140" s="283"/>
      <c r="H140" s="283" t="s">
        <v>1361</v>
      </c>
      <c r="I140" s="283" t="s">
        <v>1360</v>
      </c>
      <c r="J140" s="283"/>
      <c r="K140" s="331"/>
    </row>
    <row r="141" s="1" customFormat="1" ht="15" customHeight="1">
      <c r="B141" s="328"/>
      <c r="C141" s="283" t="s">
        <v>39</v>
      </c>
      <c r="D141" s="283"/>
      <c r="E141" s="283"/>
      <c r="F141" s="306" t="s">
        <v>1325</v>
      </c>
      <c r="G141" s="283"/>
      <c r="H141" s="283" t="s">
        <v>1381</v>
      </c>
      <c r="I141" s="283" t="s">
        <v>1360</v>
      </c>
      <c r="J141" s="283"/>
      <c r="K141" s="331"/>
    </row>
    <row r="142" s="1" customFormat="1" ht="15" customHeight="1">
      <c r="B142" s="328"/>
      <c r="C142" s="283" t="s">
        <v>1382</v>
      </c>
      <c r="D142" s="283"/>
      <c r="E142" s="283"/>
      <c r="F142" s="306" t="s">
        <v>1325</v>
      </c>
      <c r="G142" s="283"/>
      <c r="H142" s="283" t="s">
        <v>1383</v>
      </c>
      <c r="I142" s="283" t="s">
        <v>1360</v>
      </c>
      <c r="J142" s="283"/>
      <c r="K142" s="331"/>
    </row>
    <row r="143" s="1" customFormat="1" ht="15" customHeight="1">
      <c r="B143" s="332"/>
      <c r="C143" s="333"/>
      <c r="D143" s="333"/>
      <c r="E143" s="333"/>
      <c r="F143" s="333"/>
      <c r="G143" s="333"/>
      <c r="H143" s="333"/>
      <c r="I143" s="333"/>
      <c r="J143" s="333"/>
      <c r="K143" s="334"/>
    </row>
    <row r="144" s="1" customFormat="1" ht="18.75" customHeight="1">
      <c r="B144" s="319"/>
      <c r="C144" s="319"/>
      <c r="D144" s="319"/>
      <c r="E144" s="319"/>
      <c r="F144" s="320"/>
      <c r="G144" s="319"/>
      <c r="H144" s="319"/>
      <c r="I144" s="319"/>
      <c r="J144" s="319"/>
      <c r="K144" s="319"/>
    </row>
    <row r="145" s="1" customFormat="1" ht="18.75" customHeight="1">
      <c r="B145" s="291"/>
      <c r="C145" s="291"/>
      <c r="D145" s="291"/>
      <c r="E145" s="291"/>
      <c r="F145" s="291"/>
      <c r="G145" s="291"/>
      <c r="H145" s="291"/>
      <c r="I145" s="291"/>
      <c r="J145" s="291"/>
      <c r="K145" s="291"/>
    </row>
    <row r="146" s="1" customFormat="1" ht="7.5" customHeight="1">
      <c r="B146" s="292"/>
      <c r="C146" s="293"/>
      <c r="D146" s="293"/>
      <c r="E146" s="293"/>
      <c r="F146" s="293"/>
      <c r="G146" s="293"/>
      <c r="H146" s="293"/>
      <c r="I146" s="293"/>
      <c r="J146" s="293"/>
      <c r="K146" s="294"/>
    </row>
    <row r="147" s="1" customFormat="1" ht="45" customHeight="1">
      <c r="B147" s="295"/>
      <c r="C147" s="296" t="s">
        <v>1384</v>
      </c>
      <c r="D147" s="296"/>
      <c r="E147" s="296"/>
      <c r="F147" s="296"/>
      <c r="G147" s="296"/>
      <c r="H147" s="296"/>
      <c r="I147" s="296"/>
      <c r="J147" s="296"/>
      <c r="K147" s="297"/>
    </row>
    <row r="148" s="1" customFormat="1" ht="17.25" customHeight="1">
      <c r="B148" s="295"/>
      <c r="C148" s="298" t="s">
        <v>1319</v>
      </c>
      <c r="D148" s="298"/>
      <c r="E148" s="298"/>
      <c r="F148" s="298" t="s">
        <v>1320</v>
      </c>
      <c r="G148" s="299"/>
      <c r="H148" s="298" t="s">
        <v>55</v>
      </c>
      <c r="I148" s="298" t="s">
        <v>58</v>
      </c>
      <c r="J148" s="298" t="s">
        <v>1321</v>
      </c>
      <c r="K148" s="297"/>
    </row>
    <row r="149" s="1" customFormat="1" ht="17.25" customHeight="1">
      <c r="B149" s="295"/>
      <c r="C149" s="300" t="s">
        <v>1322</v>
      </c>
      <c r="D149" s="300"/>
      <c r="E149" s="300"/>
      <c r="F149" s="301" t="s">
        <v>1323</v>
      </c>
      <c r="G149" s="302"/>
      <c r="H149" s="300"/>
      <c r="I149" s="300"/>
      <c r="J149" s="300" t="s">
        <v>1324</v>
      </c>
      <c r="K149" s="297"/>
    </row>
    <row r="150" s="1" customFormat="1" ht="5.25" customHeight="1">
      <c r="B150" s="308"/>
      <c r="C150" s="303"/>
      <c r="D150" s="303"/>
      <c r="E150" s="303"/>
      <c r="F150" s="303"/>
      <c r="G150" s="304"/>
      <c r="H150" s="303"/>
      <c r="I150" s="303"/>
      <c r="J150" s="303"/>
      <c r="K150" s="331"/>
    </row>
    <row r="151" s="1" customFormat="1" ht="15" customHeight="1">
      <c r="B151" s="308"/>
      <c r="C151" s="335" t="s">
        <v>1328</v>
      </c>
      <c r="D151" s="283"/>
      <c r="E151" s="283"/>
      <c r="F151" s="336" t="s">
        <v>1325</v>
      </c>
      <c r="G151" s="283"/>
      <c r="H151" s="335" t="s">
        <v>1365</v>
      </c>
      <c r="I151" s="335" t="s">
        <v>1327</v>
      </c>
      <c r="J151" s="335">
        <v>120</v>
      </c>
      <c r="K151" s="331"/>
    </row>
    <row r="152" s="1" customFormat="1" ht="15" customHeight="1">
      <c r="B152" s="308"/>
      <c r="C152" s="335" t="s">
        <v>1374</v>
      </c>
      <c r="D152" s="283"/>
      <c r="E152" s="283"/>
      <c r="F152" s="336" t="s">
        <v>1325</v>
      </c>
      <c r="G152" s="283"/>
      <c r="H152" s="335" t="s">
        <v>1385</v>
      </c>
      <c r="I152" s="335" t="s">
        <v>1327</v>
      </c>
      <c r="J152" s="335" t="s">
        <v>1376</v>
      </c>
      <c r="K152" s="331"/>
    </row>
    <row r="153" s="1" customFormat="1" ht="15" customHeight="1">
      <c r="B153" s="308"/>
      <c r="C153" s="335" t="s">
        <v>1273</v>
      </c>
      <c r="D153" s="283"/>
      <c r="E153" s="283"/>
      <c r="F153" s="336" t="s">
        <v>1325</v>
      </c>
      <c r="G153" s="283"/>
      <c r="H153" s="335" t="s">
        <v>1386</v>
      </c>
      <c r="I153" s="335" t="s">
        <v>1327</v>
      </c>
      <c r="J153" s="335" t="s">
        <v>1376</v>
      </c>
      <c r="K153" s="331"/>
    </row>
    <row r="154" s="1" customFormat="1" ht="15" customHeight="1">
      <c r="B154" s="308"/>
      <c r="C154" s="335" t="s">
        <v>1330</v>
      </c>
      <c r="D154" s="283"/>
      <c r="E154" s="283"/>
      <c r="F154" s="336" t="s">
        <v>1331</v>
      </c>
      <c r="G154" s="283"/>
      <c r="H154" s="335" t="s">
        <v>1365</v>
      </c>
      <c r="I154" s="335" t="s">
        <v>1327</v>
      </c>
      <c r="J154" s="335">
        <v>50</v>
      </c>
      <c r="K154" s="331"/>
    </row>
    <row r="155" s="1" customFormat="1" ht="15" customHeight="1">
      <c r="B155" s="308"/>
      <c r="C155" s="335" t="s">
        <v>1333</v>
      </c>
      <c r="D155" s="283"/>
      <c r="E155" s="283"/>
      <c r="F155" s="336" t="s">
        <v>1325</v>
      </c>
      <c r="G155" s="283"/>
      <c r="H155" s="335" t="s">
        <v>1365</v>
      </c>
      <c r="I155" s="335" t="s">
        <v>1335</v>
      </c>
      <c r="J155" s="335"/>
      <c r="K155" s="331"/>
    </row>
    <row r="156" s="1" customFormat="1" ht="15" customHeight="1">
      <c r="B156" s="308"/>
      <c r="C156" s="335" t="s">
        <v>1344</v>
      </c>
      <c r="D156" s="283"/>
      <c r="E156" s="283"/>
      <c r="F156" s="336" t="s">
        <v>1331</v>
      </c>
      <c r="G156" s="283"/>
      <c r="H156" s="335" t="s">
        <v>1365</v>
      </c>
      <c r="I156" s="335" t="s">
        <v>1327</v>
      </c>
      <c r="J156" s="335">
        <v>50</v>
      </c>
      <c r="K156" s="331"/>
    </row>
    <row r="157" s="1" customFormat="1" ht="15" customHeight="1">
      <c r="B157" s="308"/>
      <c r="C157" s="335" t="s">
        <v>1352</v>
      </c>
      <c r="D157" s="283"/>
      <c r="E157" s="283"/>
      <c r="F157" s="336" t="s">
        <v>1331</v>
      </c>
      <c r="G157" s="283"/>
      <c r="H157" s="335" t="s">
        <v>1365</v>
      </c>
      <c r="I157" s="335" t="s">
        <v>1327</v>
      </c>
      <c r="J157" s="335">
        <v>50</v>
      </c>
      <c r="K157" s="331"/>
    </row>
    <row r="158" s="1" customFormat="1" ht="15" customHeight="1">
      <c r="B158" s="308"/>
      <c r="C158" s="335" t="s">
        <v>1350</v>
      </c>
      <c r="D158" s="283"/>
      <c r="E158" s="283"/>
      <c r="F158" s="336" t="s">
        <v>1331</v>
      </c>
      <c r="G158" s="283"/>
      <c r="H158" s="335" t="s">
        <v>1365</v>
      </c>
      <c r="I158" s="335" t="s">
        <v>1327</v>
      </c>
      <c r="J158" s="335">
        <v>50</v>
      </c>
      <c r="K158" s="331"/>
    </row>
    <row r="159" s="1" customFormat="1" ht="15" customHeight="1">
      <c r="B159" s="308"/>
      <c r="C159" s="335" t="s">
        <v>87</v>
      </c>
      <c r="D159" s="283"/>
      <c r="E159" s="283"/>
      <c r="F159" s="336" t="s">
        <v>1325</v>
      </c>
      <c r="G159" s="283"/>
      <c r="H159" s="335" t="s">
        <v>1387</v>
      </c>
      <c r="I159" s="335" t="s">
        <v>1327</v>
      </c>
      <c r="J159" s="335" t="s">
        <v>1388</v>
      </c>
      <c r="K159" s="331"/>
    </row>
    <row r="160" s="1" customFormat="1" ht="15" customHeight="1">
      <c r="B160" s="308"/>
      <c r="C160" s="335" t="s">
        <v>1389</v>
      </c>
      <c r="D160" s="283"/>
      <c r="E160" s="283"/>
      <c r="F160" s="336" t="s">
        <v>1325</v>
      </c>
      <c r="G160" s="283"/>
      <c r="H160" s="335" t="s">
        <v>1390</v>
      </c>
      <c r="I160" s="335" t="s">
        <v>1360</v>
      </c>
      <c r="J160" s="335"/>
      <c r="K160" s="331"/>
    </row>
    <row r="161" s="1" customFormat="1" ht="15" customHeight="1">
      <c r="B161" s="337"/>
      <c r="C161" s="317"/>
      <c r="D161" s="317"/>
      <c r="E161" s="317"/>
      <c r="F161" s="317"/>
      <c r="G161" s="317"/>
      <c r="H161" s="317"/>
      <c r="I161" s="317"/>
      <c r="J161" s="317"/>
      <c r="K161" s="338"/>
    </row>
    <row r="162" s="1" customFormat="1" ht="18.75" customHeight="1">
      <c r="B162" s="319"/>
      <c r="C162" s="329"/>
      <c r="D162" s="329"/>
      <c r="E162" s="329"/>
      <c r="F162" s="339"/>
      <c r="G162" s="329"/>
      <c r="H162" s="329"/>
      <c r="I162" s="329"/>
      <c r="J162" s="329"/>
      <c r="K162" s="319"/>
    </row>
    <row r="163" s="1" customFormat="1" ht="18.75" customHeight="1">
      <c r="B163" s="291"/>
      <c r="C163" s="291"/>
      <c r="D163" s="291"/>
      <c r="E163" s="291"/>
      <c r="F163" s="291"/>
      <c r="G163" s="291"/>
      <c r="H163" s="291"/>
      <c r="I163" s="291"/>
      <c r="J163" s="291"/>
      <c r="K163" s="291"/>
    </row>
    <row r="164" s="1" customFormat="1" ht="7.5" customHeight="1">
      <c r="B164" s="270"/>
      <c r="C164" s="271"/>
      <c r="D164" s="271"/>
      <c r="E164" s="271"/>
      <c r="F164" s="271"/>
      <c r="G164" s="271"/>
      <c r="H164" s="271"/>
      <c r="I164" s="271"/>
      <c r="J164" s="271"/>
      <c r="K164" s="272"/>
    </row>
    <row r="165" s="1" customFormat="1" ht="45" customHeight="1">
      <c r="B165" s="273"/>
      <c r="C165" s="274" t="s">
        <v>1391</v>
      </c>
      <c r="D165" s="274"/>
      <c r="E165" s="274"/>
      <c r="F165" s="274"/>
      <c r="G165" s="274"/>
      <c r="H165" s="274"/>
      <c r="I165" s="274"/>
      <c r="J165" s="274"/>
      <c r="K165" s="275"/>
    </row>
    <row r="166" s="1" customFormat="1" ht="17.25" customHeight="1">
      <c r="B166" s="273"/>
      <c r="C166" s="298" t="s">
        <v>1319</v>
      </c>
      <c r="D166" s="298"/>
      <c r="E166" s="298"/>
      <c r="F166" s="298" t="s">
        <v>1320</v>
      </c>
      <c r="G166" s="340"/>
      <c r="H166" s="341" t="s">
        <v>55</v>
      </c>
      <c r="I166" s="341" t="s">
        <v>58</v>
      </c>
      <c r="J166" s="298" t="s">
        <v>1321</v>
      </c>
      <c r="K166" s="275"/>
    </row>
    <row r="167" s="1" customFormat="1" ht="17.25" customHeight="1">
      <c r="B167" s="276"/>
      <c r="C167" s="300" t="s">
        <v>1322</v>
      </c>
      <c r="D167" s="300"/>
      <c r="E167" s="300"/>
      <c r="F167" s="301" t="s">
        <v>1323</v>
      </c>
      <c r="G167" s="342"/>
      <c r="H167" s="343"/>
      <c r="I167" s="343"/>
      <c r="J167" s="300" t="s">
        <v>1324</v>
      </c>
      <c r="K167" s="278"/>
    </row>
    <row r="168" s="1" customFormat="1" ht="5.25" customHeight="1">
      <c r="B168" s="308"/>
      <c r="C168" s="303"/>
      <c r="D168" s="303"/>
      <c r="E168" s="303"/>
      <c r="F168" s="303"/>
      <c r="G168" s="304"/>
      <c r="H168" s="303"/>
      <c r="I168" s="303"/>
      <c r="J168" s="303"/>
      <c r="K168" s="331"/>
    </row>
    <row r="169" s="1" customFormat="1" ht="15" customHeight="1">
      <c r="B169" s="308"/>
      <c r="C169" s="283" t="s">
        <v>1328</v>
      </c>
      <c r="D169" s="283"/>
      <c r="E169" s="283"/>
      <c r="F169" s="306" t="s">
        <v>1325</v>
      </c>
      <c r="G169" s="283"/>
      <c r="H169" s="283" t="s">
        <v>1365</v>
      </c>
      <c r="I169" s="283" t="s">
        <v>1327</v>
      </c>
      <c r="J169" s="283">
        <v>120</v>
      </c>
      <c r="K169" s="331"/>
    </row>
    <row r="170" s="1" customFormat="1" ht="15" customHeight="1">
      <c r="B170" s="308"/>
      <c r="C170" s="283" t="s">
        <v>1374</v>
      </c>
      <c r="D170" s="283"/>
      <c r="E170" s="283"/>
      <c r="F170" s="306" t="s">
        <v>1325</v>
      </c>
      <c r="G170" s="283"/>
      <c r="H170" s="283" t="s">
        <v>1375</v>
      </c>
      <c r="I170" s="283" t="s">
        <v>1327</v>
      </c>
      <c r="J170" s="283" t="s">
        <v>1376</v>
      </c>
      <c r="K170" s="331"/>
    </row>
    <row r="171" s="1" customFormat="1" ht="15" customHeight="1">
      <c r="B171" s="308"/>
      <c r="C171" s="283" t="s">
        <v>1273</v>
      </c>
      <c r="D171" s="283"/>
      <c r="E171" s="283"/>
      <c r="F171" s="306" t="s">
        <v>1325</v>
      </c>
      <c r="G171" s="283"/>
      <c r="H171" s="283" t="s">
        <v>1392</v>
      </c>
      <c r="I171" s="283" t="s">
        <v>1327</v>
      </c>
      <c r="J171" s="283" t="s">
        <v>1376</v>
      </c>
      <c r="K171" s="331"/>
    </row>
    <row r="172" s="1" customFormat="1" ht="15" customHeight="1">
      <c r="B172" s="308"/>
      <c r="C172" s="283" t="s">
        <v>1330</v>
      </c>
      <c r="D172" s="283"/>
      <c r="E172" s="283"/>
      <c r="F172" s="306" t="s">
        <v>1331</v>
      </c>
      <c r="G172" s="283"/>
      <c r="H172" s="283" t="s">
        <v>1392</v>
      </c>
      <c r="I172" s="283" t="s">
        <v>1327</v>
      </c>
      <c r="J172" s="283">
        <v>50</v>
      </c>
      <c r="K172" s="331"/>
    </row>
    <row r="173" s="1" customFormat="1" ht="15" customHeight="1">
      <c r="B173" s="308"/>
      <c r="C173" s="283" t="s">
        <v>1333</v>
      </c>
      <c r="D173" s="283"/>
      <c r="E173" s="283"/>
      <c r="F173" s="306" t="s">
        <v>1325</v>
      </c>
      <c r="G173" s="283"/>
      <c r="H173" s="283" t="s">
        <v>1392</v>
      </c>
      <c r="I173" s="283" t="s">
        <v>1335</v>
      </c>
      <c r="J173" s="283"/>
      <c r="K173" s="331"/>
    </row>
    <row r="174" s="1" customFormat="1" ht="15" customHeight="1">
      <c r="B174" s="308"/>
      <c r="C174" s="283" t="s">
        <v>1344</v>
      </c>
      <c r="D174" s="283"/>
      <c r="E174" s="283"/>
      <c r="F174" s="306" t="s">
        <v>1331</v>
      </c>
      <c r="G174" s="283"/>
      <c r="H174" s="283" t="s">
        <v>1392</v>
      </c>
      <c r="I174" s="283" t="s">
        <v>1327</v>
      </c>
      <c r="J174" s="283">
        <v>50</v>
      </c>
      <c r="K174" s="331"/>
    </row>
    <row r="175" s="1" customFormat="1" ht="15" customHeight="1">
      <c r="B175" s="308"/>
      <c r="C175" s="283" t="s">
        <v>1352</v>
      </c>
      <c r="D175" s="283"/>
      <c r="E175" s="283"/>
      <c r="F175" s="306" t="s">
        <v>1331</v>
      </c>
      <c r="G175" s="283"/>
      <c r="H175" s="283" t="s">
        <v>1392</v>
      </c>
      <c r="I175" s="283" t="s">
        <v>1327</v>
      </c>
      <c r="J175" s="283">
        <v>50</v>
      </c>
      <c r="K175" s="331"/>
    </row>
    <row r="176" s="1" customFormat="1" ht="15" customHeight="1">
      <c r="B176" s="308"/>
      <c r="C176" s="283" t="s">
        <v>1350</v>
      </c>
      <c r="D176" s="283"/>
      <c r="E176" s="283"/>
      <c r="F176" s="306" t="s">
        <v>1331</v>
      </c>
      <c r="G176" s="283"/>
      <c r="H176" s="283" t="s">
        <v>1392</v>
      </c>
      <c r="I176" s="283" t="s">
        <v>1327</v>
      </c>
      <c r="J176" s="283">
        <v>50</v>
      </c>
      <c r="K176" s="331"/>
    </row>
    <row r="177" s="1" customFormat="1" ht="15" customHeight="1">
      <c r="B177" s="308"/>
      <c r="C177" s="283" t="s">
        <v>117</v>
      </c>
      <c r="D177" s="283"/>
      <c r="E177" s="283"/>
      <c r="F177" s="306" t="s">
        <v>1325</v>
      </c>
      <c r="G177" s="283"/>
      <c r="H177" s="283" t="s">
        <v>1393</v>
      </c>
      <c r="I177" s="283" t="s">
        <v>1394</v>
      </c>
      <c r="J177" s="283"/>
      <c r="K177" s="331"/>
    </row>
    <row r="178" s="1" customFormat="1" ht="15" customHeight="1">
      <c r="B178" s="308"/>
      <c r="C178" s="283" t="s">
        <v>58</v>
      </c>
      <c r="D178" s="283"/>
      <c r="E178" s="283"/>
      <c r="F178" s="306" t="s">
        <v>1325</v>
      </c>
      <c r="G178" s="283"/>
      <c r="H178" s="283" t="s">
        <v>1395</v>
      </c>
      <c r="I178" s="283" t="s">
        <v>1396</v>
      </c>
      <c r="J178" s="283">
        <v>1</v>
      </c>
      <c r="K178" s="331"/>
    </row>
    <row r="179" s="1" customFormat="1" ht="15" customHeight="1">
      <c r="B179" s="308"/>
      <c r="C179" s="283" t="s">
        <v>54</v>
      </c>
      <c r="D179" s="283"/>
      <c r="E179" s="283"/>
      <c r="F179" s="306" t="s">
        <v>1325</v>
      </c>
      <c r="G179" s="283"/>
      <c r="H179" s="283" t="s">
        <v>1397</v>
      </c>
      <c r="I179" s="283" t="s">
        <v>1327</v>
      </c>
      <c r="J179" s="283">
        <v>20</v>
      </c>
      <c r="K179" s="331"/>
    </row>
    <row r="180" s="1" customFormat="1" ht="15" customHeight="1">
      <c r="B180" s="308"/>
      <c r="C180" s="283" t="s">
        <v>55</v>
      </c>
      <c r="D180" s="283"/>
      <c r="E180" s="283"/>
      <c r="F180" s="306" t="s">
        <v>1325</v>
      </c>
      <c r="G180" s="283"/>
      <c r="H180" s="283" t="s">
        <v>1398</v>
      </c>
      <c r="I180" s="283" t="s">
        <v>1327</v>
      </c>
      <c r="J180" s="283">
        <v>255</v>
      </c>
      <c r="K180" s="331"/>
    </row>
    <row r="181" s="1" customFormat="1" ht="15" customHeight="1">
      <c r="B181" s="308"/>
      <c r="C181" s="283" t="s">
        <v>118</v>
      </c>
      <c r="D181" s="283"/>
      <c r="E181" s="283"/>
      <c r="F181" s="306" t="s">
        <v>1325</v>
      </c>
      <c r="G181" s="283"/>
      <c r="H181" s="283" t="s">
        <v>1289</v>
      </c>
      <c r="I181" s="283" t="s">
        <v>1327</v>
      </c>
      <c r="J181" s="283">
        <v>10</v>
      </c>
      <c r="K181" s="331"/>
    </row>
    <row r="182" s="1" customFormat="1" ht="15" customHeight="1">
      <c r="B182" s="308"/>
      <c r="C182" s="283" t="s">
        <v>119</v>
      </c>
      <c r="D182" s="283"/>
      <c r="E182" s="283"/>
      <c r="F182" s="306" t="s">
        <v>1325</v>
      </c>
      <c r="G182" s="283"/>
      <c r="H182" s="283" t="s">
        <v>1399</v>
      </c>
      <c r="I182" s="283" t="s">
        <v>1360</v>
      </c>
      <c r="J182" s="283"/>
      <c r="K182" s="331"/>
    </row>
    <row r="183" s="1" customFormat="1" ht="15" customHeight="1">
      <c r="B183" s="308"/>
      <c r="C183" s="283" t="s">
        <v>1400</v>
      </c>
      <c r="D183" s="283"/>
      <c r="E183" s="283"/>
      <c r="F183" s="306" t="s">
        <v>1325</v>
      </c>
      <c r="G183" s="283"/>
      <c r="H183" s="283" t="s">
        <v>1401</v>
      </c>
      <c r="I183" s="283" t="s">
        <v>1360</v>
      </c>
      <c r="J183" s="283"/>
      <c r="K183" s="331"/>
    </row>
    <row r="184" s="1" customFormat="1" ht="15" customHeight="1">
      <c r="B184" s="308"/>
      <c r="C184" s="283" t="s">
        <v>1389</v>
      </c>
      <c r="D184" s="283"/>
      <c r="E184" s="283"/>
      <c r="F184" s="306" t="s">
        <v>1325</v>
      </c>
      <c r="G184" s="283"/>
      <c r="H184" s="283" t="s">
        <v>1402</v>
      </c>
      <c r="I184" s="283" t="s">
        <v>1360</v>
      </c>
      <c r="J184" s="283"/>
      <c r="K184" s="331"/>
    </row>
    <row r="185" s="1" customFormat="1" ht="15" customHeight="1">
      <c r="B185" s="308"/>
      <c r="C185" s="283" t="s">
        <v>121</v>
      </c>
      <c r="D185" s="283"/>
      <c r="E185" s="283"/>
      <c r="F185" s="306" t="s">
        <v>1331</v>
      </c>
      <c r="G185" s="283"/>
      <c r="H185" s="283" t="s">
        <v>1403</v>
      </c>
      <c r="I185" s="283" t="s">
        <v>1327</v>
      </c>
      <c r="J185" s="283">
        <v>50</v>
      </c>
      <c r="K185" s="331"/>
    </row>
    <row r="186" s="1" customFormat="1" ht="15" customHeight="1">
      <c r="B186" s="308"/>
      <c r="C186" s="283" t="s">
        <v>1404</v>
      </c>
      <c r="D186" s="283"/>
      <c r="E186" s="283"/>
      <c r="F186" s="306" t="s">
        <v>1331</v>
      </c>
      <c r="G186" s="283"/>
      <c r="H186" s="283" t="s">
        <v>1405</v>
      </c>
      <c r="I186" s="283" t="s">
        <v>1406</v>
      </c>
      <c r="J186" s="283"/>
      <c r="K186" s="331"/>
    </row>
    <row r="187" s="1" customFormat="1" ht="15" customHeight="1">
      <c r="B187" s="308"/>
      <c r="C187" s="283" t="s">
        <v>1407</v>
      </c>
      <c r="D187" s="283"/>
      <c r="E187" s="283"/>
      <c r="F187" s="306" t="s">
        <v>1331</v>
      </c>
      <c r="G187" s="283"/>
      <c r="H187" s="283" t="s">
        <v>1408</v>
      </c>
      <c r="I187" s="283" t="s">
        <v>1406</v>
      </c>
      <c r="J187" s="283"/>
      <c r="K187" s="331"/>
    </row>
    <row r="188" s="1" customFormat="1" ht="15" customHeight="1">
      <c r="B188" s="308"/>
      <c r="C188" s="283" t="s">
        <v>1409</v>
      </c>
      <c r="D188" s="283"/>
      <c r="E188" s="283"/>
      <c r="F188" s="306" t="s">
        <v>1331</v>
      </c>
      <c r="G188" s="283"/>
      <c r="H188" s="283" t="s">
        <v>1410</v>
      </c>
      <c r="I188" s="283" t="s">
        <v>1406</v>
      </c>
      <c r="J188" s="283"/>
      <c r="K188" s="331"/>
    </row>
    <row r="189" s="1" customFormat="1" ht="15" customHeight="1">
      <c r="B189" s="308"/>
      <c r="C189" s="344" t="s">
        <v>1411</v>
      </c>
      <c r="D189" s="283"/>
      <c r="E189" s="283"/>
      <c r="F189" s="306" t="s">
        <v>1331</v>
      </c>
      <c r="G189" s="283"/>
      <c r="H189" s="283" t="s">
        <v>1412</v>
      </c>
      <c r="I189" s="283" t="s">
        <v>1413</v>
      </c>
      <c r="J189" s="345" t="s">
        <v>1414</v>
      </c>
      <c r="K189" s="331"/>
    </row>
    <row r="190" s="1" customFormat="1" ht="15" customHeight="1">
      <c r="B190" s="308"/>
      <c r="C190" s="344" t="s">
        <v>43</v>
      </c>
      <c r="D190" s="283"/>
      <c r="E190" s="283"/>
      <c r="F190" s="306" t="s">
        <v>1325</v>
      </c>
      <c r="G190" s="283"/>
      <c r="H190" s="280" t="s">
        <v>1415</v>
      </c>
      <c r="I190" s="283" t="s">
        <v>1416</v>
      </c>
      <c r="J190" s="283"/>
      <c r="K190" s="331"/>
    </row>
    <row r="191" s="1" customFormat="1" ht="15" customHeight="1">
      <c r="B191" s="308"/>
      <c r="C191" s="344" t="s">
        <v>1417</v>
      </c>
      <c r="D191" s="283"/>
      <c r="E191" s="283"/>
      <c r="F191" s="306" t="s">
        <v>1325</v>
      </c>
      <c r="G191" s="283"/>
      <c r="H191" s="283" t="s">
        <v>1418</v>
      </c>
      <c r="I191" s="283" t="s">
        <v>1360</v>
      </c>
      <c r="J191" s="283"/>
      <c r="K191" s="331"/>
    </row>
    <row r="192" s="1" customFormat="1" ht="15" customHeight="1">
      <c r="B192" s="308"/>
      <c r="C192" s="344" t="s">
        <v>1419</v>
      </c>
      <c r="D192" s="283"/>
      <c r="E192" s="283"/>
      <c r="F192" s="306" t="s">
        <v>1325</v>
      </c>
      <c r="G192" s="283"/>
      <c r="H192" s="283" t="s">
        <v>1420</v>
      </c>
      <c r="I192" s="283" t="s">
        <v>1360</v>
      </c>
      <c r="J192" s="283"/>
      <c r="K192" s="331"/>
    </row>
    <row r="193" s="1" customFormat="1" ht="15" customHeight="1">
      <c r="B193" s="308"/>
      <c r="C193" s="344" t="s">
        <v>1421</v>
      </c>
      <c r="D193" s="283"/>
      <c r="E193" s="283"/>
      <c r="F193" s="306" t="s">
        <v>1331</v>
      </c>
      <c r="G193" s="283"/>
      <c r="H193" s="283" t="s">
        <v>1422</v>
      </c>
      <c r="I193" s="283" t="s">
        <v>1360</v>
      </c>
      <c r="J193" s="283"/>
      <c r="K193" s="331"/>
    </row>
    <row r="194" s="1" customFormat="1" ht="15" customHeight="1">
      <c r="B194" s="337"/>
      <c r="C194" s="346"/>
      <c r="D194" s="317"/>
      <c r="E194" s="317"/>
      <c r="F194" s="317"/>
      <c r="G194" s="317"/>
      <c r="H194" s="317"/>
      <c r="I194" s="317"/>
      <c r="J194" s="317"/>
      <c r="K194" s="338"/>
    </row>
    <row r="195" s="1" customFormat="1" ht="18.75" customHeight="1">
      <c r="B195" s="319"/>
      <c r="C195" s="329"/>
      <c r="D195" s="329"/>
      <c r="E195" s="329"/>
      <c r="F195" s="339"/>
      <c r="G195" s="329"/>
      <c r="H195" s="329"/>
      <c r="I195" s="329"/>
      <c r="J195" s="329"/>
      <c r="K195" s="319"/>
    </row>
    <row r="196" s="1" customFormat="1" ht="18.75" customHeight="1">
      <c r="B196" s="319"/>
      <c r="C196" s="329"/>
      <c r="D196" s="329"/>
      <c r="E196" s="329"/>
      <c r="F196" s="339"/>
      <c r="G196" s="329"/>
      <c r="H196" s="329"/>
      <c r="I196" s="329"/>
      <c r="J196" s="329"/>
      <c r="K196" s="319"/>
    </row>
    <row r="197" s="1" customFormat="1" ht="18.75" customHeight="1">
      <c r="B197" s="291"/>
      <c r="C197" s="291"/>
      <c r="D197" s="291"/>
      <c r="E197" s="291"/>
      <c r="F197" s="291"/>
      <c r="G197" s="291"/>
      <c r="H197" s="291"/>
      <c r="I197" s="291"/>
      <c r="J197" s="291"/>
      <c r="K197" s="291"/>
    </row>
    <row r="198" s="1" customFormat="1" ht="13.5">
      <c r="B198" s="270"/>
      <c r="C198" s="271"/>
      <c r="D198" s="271"/>
      <c r="E198" s="271"/>
      <c r="F198" s="271"/>
      <c r="G198" s="271"/>
      <c r="H198" s="271"/>
      <c r="I198" s="271"/>
      <c r="J198" s="271"/>
      <c r="K198" s="272"/>
    </row>
    <row r="199" s="1" customFormat="1" ht="21">
      <c r="B199" s="273"/>
      <c r="C199" s="274" t="s">
        <v>1423</v>
      </c>
      <c r="D199" s="274"/>
      <c r="E199" s="274"/>
      <c r="F199" s="274"/>
      <c r="G199" s="274"/>
      <c r="H199" s="274"/>
      <c r="I199" s="274"/>
      <c r="J199" s="274"/>
      <c r="K199" s="275"/>
    </row>
    <row r="200" s="1" customFormat="1" ht="25.5" customHeight="1">
      <c r="B200" s="273"/>
      <c r="C200" s="347" t="s">
        <v>1424</v>
      </c>
      <c r="D200" s="347"/>
      <c r="E200" s="347"/>
      <c r="F200" s="347" t="s">
        <v>1425</v>
      </c>
      <c r="G200" s="348"/>
      <c r="H200" s="347" t="s">
        <v>1426</v>
      </c>
      <c r="I200" s="347"/>
      <c r="J200" s="347"/>
      <c r="K200" s="275"/>
    </row>
    <row r="201" s="1" customFormat="1" ht="5.25" customHeight="1">
      <c r="B201" s="308"/>
      <c r="C201" s="303"/>
      <c r="D201" s="303"/>
      <c r="E201" s="303"/>
      <c r="F201" s="303"/>
      <c r="G201" s="329"/>
      <c r="H201" s="303"/>
      <c r="I201" s="303"/>
      <c r="J201" s="303"/>
      <c r="K201" s="331"/>
    </row>
    <row r="202" s="1" customFormat="1" ht="15" customHeight="1">
      <c r="B202" s="308"/>
      <c r="C202" s="283" t="s">
        <v>1416</v>
      </c>
      <c r="D202" s="283"/>
      <c r="E202" s="283"/>
      <c r="F202" s="306" t="s">
        <v>44</v>
      </c>
      <c r="G202" s="283"/>
      <c r="H202" s="283" t="s">
        <v>1427</v>
      </c>
      <c r="I202" s="283"/>
      <c r="J202" s="283"/>
      <c r="K202" s="331"/>
    </row>
    <row r="203" s="1" customFormat="1" ht="15" customHeight="1">
      <c r="B203" s="308"/>
      <c r="C203" s="283"/>
      <c r="D203" s="283"/>
      <c r="E203" s="283"/>
      <c r="F203" s="306" t="s">
        <v>45</v>
      </c>
      <c r="G203" s="283"/>
      <c r="H203" s="283" t="s">
        <v>1428</v>
      </c>
      <c r="I203" s="283"/>
      <c r="J203" s="283"/>
      <c r="K203" s="331"/>
    </row>
    <row r="204" s="1" customFormat="1" ht="15" customHeight="1">
      <c r="B204" s="308"/>
      <c r="C204" s="283"/>
      <c r="D204" s="283"/>
      <c r="E204" s="283"/>
      <c r="F204" s="306" t="s">
        <v>48</v>
      </c>
      <c r="G204" s="283"/>
      <c r="H204" s="283" t="s">
        <v>1429</v>
      </c>
      <c r="I204" s="283"/>
      <c r="J204" s="283"/>
      <c r="K204" s="331"/>
    </row>
    <row r="205" s="1" customFormat="1" ht="15" customHeight="1">
      <c r="B205" s="308"/>
      <c r="C205" s="283"/>
      <c r="D205" s="283"/>
      <c r="E205" s="283"/>
      <c r="F205" s="306" t="s">
        <v>46</v>
      </c>
      <c r="G205" s="283"/>
      <c r="H205" s="283" t="s">
        <v>1430</v>
      </c>
      <c r="I205" s="283"/>
      <c r="J205" s="283"/>
      <c r="K205" s="331"/>
    </row>
    <row r="206" s="1" customFormat="1" ht="15" customHeight="1">
      <c r="B206" s="308"/>
      <c r="C206" s="283"/>
      <c r="D206" s="283"/>
      <c r="E206" s="283"/>
      <c r="F206" s="306" t="s">
        <v>47</v>
      </c>
      <c r="G206" s="283"/>
      <c r="H206" s="283" t="s">
        <v>1431</v>
      </c>
      <c r="I206" s="283"/>
      <c r="J206" s="283"/>
      <c r="K206" s="331"/>
    </row>
    <row r="207" s="1" customFormat="1" ht="15" customHeight="1">
      <c r="B207" s="308"/>
      <c r="C207" s="283"/>
      <c r="D207" s="283"/>
      <c r="E207" s="283"/>
      <c r="F207" s="306"/>
      <c r="G207" s="283"/>
      <c r="H207" s="283"/>
      <c r="I207" s="283"/>
      <c r="J207" s="283"/>
      <c r="K207" s="331"/>
    </row>
    <row r="208" s="1" customFormat="1" ht="15" customHeight="1">
      <c r="B208" s="308"/>
      <c r="C208" s="283" t="s">
        <v>1372</v>
      </c>
      <c r="D208" s="283"/>
      <c r="E208" s="283"/>
      <c r="F208" s="306" t="s">
        <v>80</v>
      </c>
      <c r="G208" s="283"/>
      <c r="H208" s="283" t="s">
        <v>1432</v>
      </c>
      <c r="I208" s="283"/>
      <c r="J208" s="283"/>
      <c r="K208" s="331"/>
    </row>
    <row r="209" s="1" customFormat="1" ht="15" customHeight="1">
      <c r="B209" s="308"/>
      <c r="C209" s="283"/>
      <c r="D209" s="283"/>
      <c r="E209" s="283"/>
      <c r="F209" s="306" t="s">
        <v>1269</v>
      </c>
      <c r="G209" s="283"/>
      <c r="H209" s="283" t="s">
        <v>1270</v>
      </c>
      <c r="I209" s="283"/>
      <c r="J209" s="283"/>
      <c r="K209" s="331"/>
    </row>
    <row r="210" s="1" customFormat="1" ht="15" customHeight="1">
      <c r="B210" s="308"/>
      <c r="C210" s="283"/>
      <c r="D210" s="283"/>
      <c r="E210" s="283"/>
      <c r="F210" s="306" t="s">
        <v>1267</v>
      </c>
      <c r="G210" s="283"/>
      <c r="H210" s="283" t="s">
        <v>1433</v>
      </c>
      <c r="I210" s="283"/>
      <c r="J210" s="283"/>
      <c r="K210" s="331"/>
    </row>
    <row r="211" s="1" customFormat="1" ht="15" customHeight="1">
      <c r="B211" s="349"/>
      <c r="C211" s="283"/>
      <c r="D211" s="283"/>
      <c r="E211" s="283"/>
      <c r="F211" s="306" t="s">
        <v>1271</v>
      </c>
      <c r="G211" s="344"/>
      <c r="H211" s="335" t="s">
        <v>1272</v>
      </c>
      <c r="I211" s="335"/>
      <c r="J211" s="335"/>
      <c r="K211" s="350"/>
    </row>
    <row r="212" s="1" customFormat="1" ht="15" customHeight="1">
      <c r="B212" s="349"/>
      <c r="C212" s="283"/>
      <c r="D212" s="283"/>
      <c r="E212" s="283"/>
      <c r="F212" s="306" t="s">
        <v>1223</v>
      </c>
      <c r="G212" s="344"/>
      <c r="H212" s="335" t="s">
        <v>1434</v>
      </c>
      <c r="I212" s="335"/>
      <c r="J212" s="335"/>
      <c r="K212" s="350"/>
    </row>
    <row r="213" s="1" customFormat="1" ht="15" customHeight="1">
      <c r="B213" s="349"/>
      <c r="C213" s="283"/>
      <c r="D213" s="283"/>
      <c r="E213" s="283"/>
      <c r="F213" s="306"/>
      <c r="G213" s="344"/>
      <c r="H213" s="335"/>
      <c r="I213" s="335"/>
      <c r="J213" s="335"/>
      <c r="K213" s="350"/>
    </row>
    <row r="214" s="1" customFormat="1" ht="15" customHeight="1">
      <c r="B214" s="349"/>
      <c r="C214" s="283" t="s">
        <v>1396</v>
      </c>
      <c r="D214" s="283"/>
      <c r="E214" s="283"/>
      <c r="F214" s="306">
        <v>1</v>
      </c>
      <c r="G214" s="344"/>
      <c r="H214" s="335" t="s">
        <v>1435</v>
      </c>
      <c r="I214" s="335"/>
      <c r="J214" s="335"/>
      <c r="K214" s="350"/>
    </row>
    <row r="215" s="1" customFormat="1" ht="15" customHeight="1">
      <c r="B215" s="349"/>
      <c r="C215" s="283"/>
      <c r="D215" s="283"/>
      <c r="E215" s="283"/>
      <c r="F215" s="306">
        <v>2</v>
      </c>
      <c r="G215" s="344"/>
      <c r="H215" s="335" t="s">
        <v>1436</v>
      </c>
      <c r="I215" s="335"/>
      <c r="J215" s="335"/>
      <c r="K215" s="350"/>
    </row>
    <row r="216" s="1" customFormat="1" ht="15" customHeight="1">
      <c r="B216" s="349"/>
      <c r="C216" s="283"/>
      <c r="D216" s="283"/>
      <c r="E216" s="283"/>
      <c r="F216" s="306">
        <v>3</v>
      </c>
      <c r="G216" s="344"/>
      <c r="H216" s="335" t="s">
        <v>1437</v>
      </c>
      <c r="I216" s="335"/>
      <c r="J216" s="335"/>
      <c r="K216" s="350"/>
    </row>
    <row r="217" s="1" customFormat="1" ht="15" customHeight="1">
      <c r="B217" s="349"/>
      <c r="C217" s="283"/>
      <c r="D217" s="283"/>
      <c r="E217" s="283"/>
      <c r="F217" s="306">
        <v>4</v>
      </c>
      <c r="G217" s="344"/>
      <c r="H217" s="335" t="s">
        <v>1438</v>
      </c>
      <c r="I217" s="335"/>
      <c r="J217" s="335"/>
      <c r="K217" s="350"/>
    </row>
    <row r="218" s="1" customFormat="1" ht="12.75" customHeight="1">
      <c r="B218" s="351"/>
      <c r="C218" s="352"/>
      <c r="D218" s="352"/>
      <c r="E218" s="352"/>
      <c r="F218" s="352"/>
      <c r="G218" s="352"/>
      <c r="H218" s="352"/>
      <c r="I218" s="352"/>
      <c r="J218" s="352"/>
      <c r="K218" s="353"/>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Elena Ambrožová</dc:creator>
  <cp:lastModifiedBy>Elena Ambrožová</cp:lastModifiedBy>
  <dcterms:created xsi:type="dcterms:W3CDTF">2021-04-14T13:16:12Z</dcterms:created>
  <dcterms:modified xsi:type="dcterms:W3CDTF">2021-04-14T13:16:17Z</dcterms:modified>
</cp:coreProperties>
</file>