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milos.axmann/ARL Innovation/Projekty/Ostatni/202410_VR_Bohuňovice_Knihovna_vybaveni/4_Vyberova_rizeni/1_ZD/"/>
    </mc:Choice>
  </mc:AlternateContent>
  <xr:revisionPtr revIDLastSave="0" documentId="13_ncr:1_{03924932-AF04-3A46-8D3D-66060D7ABD87}" xr6:coauthVersionLast="47" xr6:coauthVersionMax="47" xr10:uidLastSave="{00000000-0000-0000-0000-000000000000}"/>
  <bookViews>
    <workbookView xWindow="0" yWindow="500" windowWidth="51200" windowHeight="26880" xr2:uid="{00000000-000D-0000-FFFF-FFFF00000000}"/>
  </bookViews>
  <sheets>
    <sheet name="Rekapitulace stavby" sheetId="1" r:id="rId1"/>
    <sheet name="SO 02 - Truhlářské výrobky" sheetId="4" r:id="rId2"/>
  </sheets>
  <definedNames>
    <definedName name="_xlnm._FilterDatabase" localSheetId="1" hidden="1">'SO 02 - Truhlářské výrobky'!$C$84:$K$140</definedName>
    <definedName name="_xlnm.Print_Titles" localSheetId="0">'Rekapitulace stavby'!$52:$52</definedName>
    <definedName name="_xlnm.Print_Titles" localSheetId="1">'SO 02 - Truhlářské výrobky'!$84:$84</definedName>
    <definedName name="_xlnm.Print_Area" localSheetId="0">'Rekapitulace stavby'!$D$4:$AO$36,'Rekapitulace stavby'!$C$42:$AQ$56</definedName>
    <definedName name="_xlnm.Print_Area" localSheetId="1">'SO 02 - Truhlářské výrobky'!$C$4:$J$39,'SO 02 - Truhlářské výrobky'!$C$45:$J$66,'SO 02 - Truhlářské výrobky'!$C$72:$K$140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4" i="1" l="1"/>
  <c r="J136" i="4"/>
  <c r="J135" i="4"/>
  <c r="J37" i="4" l="1"/>
  <c r="J36" i="4"/>
  <c r="AY55" i="1" s="1"/>
  <c r="J35" i="4"/>
  <c r="AX55" i="1" s="1"/>
  <c r="BI139" i="4"/>
  <c r="BH139" i="4"/>
  <c r="BG139" i="4"/>
  <c r="BF139" i="4"/>
  <c r="T139" i="4"/>
  <c r="T138" i="4" s="1"/>
  <c r="R139" i="4"/>
  <c r="R138" i="4" s="1"/>
  <c r="P139" i="4"/>
  <c r="P138" i="4" s="1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T97" i="4" s="1"/>
  <c r="R98" i="4"/>
  <c r="R97" i="4" s="1"/>
  <c r="P98" i="4"/>
  <c r="P97" i="4" s="1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F81" i="4"/>
  <c r="F79" i="4"/>
  <c r="E77" i="4"/>
  <c r="F54" i="4"/>
  <c r="F52" i="4"/>
  <c r="E50" i="4"/>
  <c r="J24" i="4"/>
  <c r="E24" i="4"/>
  <c r="J82" i="4" s="1"/>
  <c r="J23" i="4"/>
  <c r="J21" i="4"/>
  <c r="E21" i="4"/>
  <c r="J81" i="4" s="1"/>
  <c r="J20" i="4"/>
  <c r="J18" i="4"/>
  <c r="E18" i="4"/>
  <c r="F82" i="4" s="1"/>
  <c r="J17" i="4"/>
  <c r="J12" i="4"/>
  <c r="J52" i="4" s="1"/>
  <c r="E7" i="4"/>
  <c r="E75" i="4" s="1"/>
  <c r="L50" i="1"/>
  <c r="AM50" i="1"/>
  <c r="AM49" i="1"/>
  <c r="L49" i="1"/>
  <c r="AM47" i="1"/>
  <c r="L47" i="1"/>
  <c r="L45" i="1"/>
  <c r="L44" i="1"/>
  <c r="BK113" i="4"/>
  <c r="J131" i="4"/>
  <c r="BK139" i="4"/>
  <c r="BK107" i="4"/>
  <c r="BK91" i="4"/>
  <c r="J117" i="4"/>
  <c r="J133" i="4"/>
  <c r="J107" i="4"/>
  <c r="BK98" i="4"/>
  <c r="BK133" i="4"/>
  <c r="J105" i="4"/>
  <c r="J87" i="4"/>
  <c r="BK111" i="4"/>
  <c r="BK89" i="4"/>
  <c r="J103" i="4"/>
  <c r="J109" i="4"/>
  <c r="J139" i="4"/>
  <c r="J64" i="4" s="1"/>
  <c r="J125" i="4"/>
  <c r="J93" i="4"/>
  <c r="J113" i="4"/>
  <c r="J121" i="4"/>
  <c r="J101" i="4"/>
  <c r="J115" i="4"/>
  <c r="J127" i="4"/>
  <c r="J123" i="4"/>
  <c r="BK103" i="4"/>
  <c r="BK93" i="4"/>
  <c r="BK131" i="4"/>
  <c r="J98" i="4"/>
  <c r="BK129" i="4"/>
  <c r="BK105" i="4"/>
  <c r="J91" i="4"/>
  <c r="BK123" i="4"/>
  <c r="BK87" i="4"/>
  <c r="J119" i="4"/>
  <c r="BK127" i="4"/>
  <c r="BK117" i="4"/>
  <c r="BK95" i="4"/>
  <c r="BK101" i="4"/>
  <c r="J111" i="4"/>
  <c r="BK115" i="4"/>
  <c r="BK125" i="4"/>
  <c r="J129" i="4"/>
  <c r="J89" i="4"/>
  <c r="J95" i="4"/>
  <c r="BK109" i="4"/>
  <c r="BK119" i="4"/>
  <c r="BK121" i="4"/>
  <c r="R86" i="4" l="1"/>
  <c r="T86" i="4"/>
  <c r="P100" i="4"/>
  <c r="T100" i="4"/>
  <c r="BK86" i="4"/>
  <c r="J86" i="4"/>
  <c r="J60" i="4" s="1"/>
  <c r="R100" i="4"/>
  <c r="P86" i="4"/>
  <c r="P85" i="4" s="1"/>
  <c r="AU55" i="1" s="1"/>
  <c r="AU54" i="1" s="1"/>
  <c r="BK100" i="4"/>
  <c r="J100" i="4" s="1"/>
  <c r="J62" i="4" s="1"/>
  <c r="BK138" i="4"/>
  <c r="BK97" i="4"/>
  <c r="J97" i="4" s="1"/>
  <c r="J61" i="4" s="1"/>
  <c r="BE111" i="4"/>
  <c r="BE89" i="4"/>
  <c r="BE91" i="4"/>
  <c r="BE101" i="4"/>
  <c r="BE121" i="4"/>
  <c r="J54" i="4"/>
  <c r="BE87" i="4"/>
  <c r="BE98" i="4"/>
  <c r="BE103" i="4"/>
  <c r="BE119" i="4"/>
  <c r="J55" i="4"/>
  <c r="BE139" i="4"/>
  <c r="E48" i="4"/>
  <c r="F55" i="4"/>
  <c r="BE113" i="4"/>
  <c r="J79" i="4"/>
  <c r="BE133" i="4"/>
  <c r="BE93" i="4"/>
  <c r="BE109" i="4"/>
  <c r="BE131" i="4"/>
  <c r="BE95" i="4"/>
  <c r="BE117" i="4"/>
  <c r="BE129" i="4"/>
  <c r="BE105" i="4"/>
  <c r="BE115" i="4"/>
  <c r="BE125" i="4"/>
  <c r="BE107" i="4"/>
  <c r="BE123" i="4"/>
  <c r="BE127" i="4"/>
  <c r="F34" i="4"/>
  <c r="BA55" i="1" s="1"/>
  <c r="BA54" i="1" s="1"/>
  <c r="F35" i="4"/>
  <c r="BB55" i="1" s="1"/>
  <c r="BB54" i="1" s="1"/>
  <c r="J34" i="4"/>
  <c r="AW55" i="1" s="1"/>
  <c r="F36" i="4"/>
  <c r="BC55" i="1" s="1"/>
  <c r="BC54" i="1" s="1"/>
  <c r="F37" i="4"/>
  <c r="BD55" i="1" s="1"/>
  <c r="BD54" i="1" s="1"/>
  <c r="J138" i="4" l="1"/>
  <c r="J63" i="4" s="1"/>
  <c r="BK85" i="4"/>
  <c r="J85" i="4" s="1"/>
  <c r="J30" i="4" s="1"/>
  <c r="AG55" i="1" s="1"/>
  <c r="AG54" i="1" s="1"/>
  <c r="R85" i="4"/>
  <c r="T85" i="4"/>
  <c r="J33" i="4"/>
  <c r="AV55" i="1" s="1"/>
  <c r="AT55" i="1" s="1"/>
  <c r="F33" i="4"/>
  <c r="AZ55" i="1" s="1"/>
  <c r="AZ54" i="1" s="1"/>
  <c r="J59" i="4" l="1"/>
  <c r="AN55" i="1"/>
  <c r="J39" i="4"/>
  <c r="AY54" i="1"/>
  <c r="W33" i="1"/>
  <c r="AW54" i="1"/>
  <c r="AK30" i="1" s="1"/>
  <c r="W31" i="1"/>
  <c r="W30" i="1" l="1"/>
  <c r="W29" i="1"/>
  <c r="AX54" i="1"/>
  <c r="W32" i="1"/>
  <c r="AK26" i="1" l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<sst xmlns="http://schemas.openxmlformats.org/spreadsheetml/2006/main" count="716" uniqueCount="220">
  <si>
    <t>Export Komplet</t>
  </si>
  <si>
    <t>VZ</t>
  </si>
  <si>
    <t>2.0</t>
  </si>
  <si>
    <t/>
  </si>
  <si>
    <t>False</t>
  </si>
  <si>
    <t>{97b2f717-2fa1-4ffd-92ec-515cca496775}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</si>
  <si>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</si>
  <si>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</si>
  <si>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</si>
  <si>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</si>
  <si>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</si>
  <si>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</si>
  <si>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</si>
  <si>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</si>
  <si>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</si>
  <si>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2402-03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</si>
  <si>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</si>
  <si>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</si>
  <si>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</si>
  <si>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801 46</t>
  </si>
  <si>
    <t>CC-CZ:</t>
  </si>
  <si>
    <t>Místo:</t>
  </si>
  <si>
    <t>6.Května 617, Bohuňovice</t>
  </si>
  <si>
    <t>Datum:</t>
  </si>
  <si>
    <t>29. 4. 2024</t>
  </si>
  <si>
    <t>Zadavatel:</t>
  </si>
  <si>
    <t>IČ:</t>
  </si>
  <si>
    <t>Obec Bohuňovice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</si>
  <si>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</si>
  <si>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</si>
  <si>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</si>
  <si>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</si>
  <si>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</si>
  <si>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</si>
  <si>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</si>
  <si>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</si>
  <si>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Pokud se v projektové dokumentaci (včetně výkazu výměr) nachází odkaz přímo nebo nepřímo na jakýkoli specifický výrobek nebo technologii, jedná se pouze o vymezení požadovaného standardu a zadavatel umožňuje i jiné technicky a kvalitativně srovnatelné řešení, přičemž nesmí dojít ke zhoršení požadovaných parametrů technického řešení._x000D_
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</si>
  <si>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</si>
  <si>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</si>
  <si>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</si>
  <si>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</si>
  <si>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</si>
  <si>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</si>
  <si>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</si>
  <si>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</si>
  <si>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</si>
  <si>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</si>
  <si>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</si>
  <si>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</si>
  <si>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</si>
  <si>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</si>
  <si>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</si>
  <si>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</si>
  <si>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</si>
  <si>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</si>
  <si>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</si>
  <si>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</si>
  <si>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</si>
  <si>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</si>
  <si>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</si>
  <si>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</si>
  <si>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</si>
  <si>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</si>
  <si>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</si>
  <si>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</si>
  <si>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</si>
  <si>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</si>
  <si>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</si>
  <si>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</si>
  <si>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</si>
  <si>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</si>
  <si>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</si>
  <si>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</si>
  <si>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</si>
  <si>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</si>
  <si>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</si>
  <si>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</si>
  <si>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2</t>
  </si>
  <si>
    <t>/</t>
  </si>
  <si>
    <t>SO 02</t>
  </si>
  <si>
    <t>Truhlářské výrobky</t>
  </si>
  <si>
    <t>{4ecdc141-7324-4c33-9b42-2bc6d6cf2d49}</t>
  </si>
  <si>
    <t>3</t>
  </si>
  <si>
    <t>KRYCÍ LIST SOUPISU PRACÍ</t>
  </si>
  <si>
    <t>Objekt:</t>
  </si>
  <si>
    <t>Pokud se v projektové dokumentaci (včetně výkazu výměr) nachází odkaz přímo nebo nepřímo na jakýkoli specifický výrobek nebo technologii, jedná se pouze o vymezení požadovaného standardu a zadavatel umožňuje i jiné technicky a kvalitativně srovnatelné řešení, přičemž nesmí dojít ke zhoršení požadovaných parametrů technického řešení. 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</si>
  <si>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</si>
  <si>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</si>
  <si>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</si>
  <si>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</si>
  <si>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</si>
  <si>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</si>
  <si>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</si>
  <si>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</si>
  <si>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</si>
  <si>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</si>
  <si>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</si>
  <si>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</si>
  <si>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</si>
  <si>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</si>
  <si>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</si>
  <si>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</si>
  <si>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</si>
  <si>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</si>
  <si>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6</t>
  </si>
  <si>
    <t>K</t>
  </si>
  <si>
    <t>4</t>
  </si>
  <si>
    <t>5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</si>
  <si>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</si>
  <si>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</si>
  <si>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</si>
  <si>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</si>
  <si>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</si>
  <si>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</si>
  <si>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</si>
  <si>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</si>
  <si>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</si>
  <si>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</si>
  <si>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</si>
  <si>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</si>
  <si>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</si>
  <si>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</si>
  <si>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</si>
  <si>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</si>
  <si>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32</t>
  </si>
  <si>
    <t>26</t>
  </si>
  <si>
    <t>28</t>
  </si>
  <si>
    <t>R - položka</t>
  </si>
  <si>
    <t>P</t>
  </si>
  <si>
    <t>30</t>
  </si>
  <si>
    <t>34</t>
  </si>
  <si>
    <t>36</t>
  </si>
  <si>
    <t>38</t>
  </si>
  <si>
    <t>40</t>
  </si>
  <si>
    <t>42</t>
  </si>
  <si>
    <t>44</t>
  </si>
  <si>
    <t>46</t>
  </si>
  <si>
    <t>48</t>
  </si>
  <si>
    <t>D1</t>
  </si>
  <si>
    <t>SO 02 - Truhlářské výrobky</t>
  </si>
  <si>
    <t>D1 - SEDACÍ NÁBYTEK</t>
  </si>
  <si>
    <t>D2 - STOLOVÝ NÁBYTEK</t>
  </si>
  <si>
    <t>D3 - ATYPICKÝ NÁBYTEK</t>
  </si>
  <si>
    <t>D4 - DOPLŇKY</t>
  </si>
  <si>
    <t>SEDACÍ NÁBYTEK</t>
  </si>
  <si>
    <t>M16</t>
  </si>
  <si>
    <t>M17</t>
  </si>
  <si>
    <t>M18</t>
  </si>
  <si>
    <t>M19</t>
  </si>
  <si>
    <t>M20</t>
  </si>
  <si>
    <t>D2</t>
  </si>
  <si>
    <t>STOLOVÝ NÁBYTEK</t>
  </si>
  <si>
    <t>M15</t>
  </si>
  <si>
    <t>Pracovní stůl</t>
  </si>
  <si>
    <t>D3</t>
  </si>
  <si>
    <t>ATYPICKÝ NÁBYTEK</t>
  </si>
  <si>
    <t>M2</t>
  </si>
  <si>
    <t>výpůjční pult</t>
  </si>
  <si>
    <t>M3</t>
  </si>
  <si>
    <t>skříňová a policová sestava</t>
  </si>
  <si>
    <t>M4</t>
  </si>
  <si>
    <t>sestava polic, šatní skříň, úložné boxy, věšáky</t>
  </si>
  <si>
    <t>M5</t>
  </si>
  <si>
    <t>regálová sestava</t>
  </si>
  <si>
    <t>M6</t>
  </si>
  <si>
    <t>M7</t>
  </si>
  <si>
    <t>M8</t>
  </si>
  <si>
    <t>police</t>
  </si>
  <si>
    <t>M9</t>
  </si>
  <si>
    <t>M10</t>
  </si>
  <si>
    <t>M11</t>
  </si>
  <si>
    <t>M12</t>
  </si>
  <si>
    <t>lavice s úložným prostorem</t>
  </si>
  <si>
    <t>M13</t>
  </si>
  <si>
    <t>pracovní stůl pro PC</t>
  </si>
  <si>
    <t>M14</t>
  </si>
  <si>
    <t>podium pro děti s knihovnou</t>
  </si>
  <si>
    <t>X1</t>
  </si>
  <si>
    <t>obklad s vyfrézovaným nápisem</t>
  </si>
  <si>
    <t>X2</t>
  </si>
  <si>
    <t>Pojízdný regál</t>
  </si>
  <si>
    <t>P1, P2</t>
  </si>
  <si>
    <t>posuvné panely panel posuvný zavěšený na kolejnici, s tlumeným dojezdem a aretací, s vodícím trnem</t>
  </si>
  <si>
    <t>KK</t>
  </si>
  <si>
    <t>D4</t>
  </si>
  <si>
    <t>DOPLŇKY</t>
  </si>
  <si>
    <t>Pol1</t>
  </si>
  <si>
    <t>Poznámka k položce:_x000D_
nikl matný</t>
  </si>
  <si>
    <t>Obecní knihovna Bohuňovice - interiér</t>
  </si>
  <si>
    <t>D5 - MONTÁŽ A DOPRAVA</t>
  </si>
  <si>
    <t>židle - 2x buk natur olejovaný, 5x buk White powder, 1x buk pigment Ginger yellow</t>
  </si>
  <si>
    <t>Poznámka k položce:
materiálové provedení: pracovní plocha linky hl.600mm– postformingová pracovní deska – Perlově šedá včetně obložení stěny, nerezový dřez cca 400x400mm, dolní a horní skříňky: korpus, dvířka, půda – lamino porcelánově bílá tl.18mm vše včetně 2mm PVC hrany v barvě lamina šuplík opatřen vnitřními rozdělovači úchytka typová  4ks rozteč 128mm</t>
  </si>
  <si>
    <t>věšákový háček - nikl matný</t>
  </si>
  <si>
    <t>Kuchyňský kout - Čajová kuchyňka. Horní a dolní skříňky, pracovní postforming s vloženým nerezovým dřezem. Horní skříňky policové, uzavřená+otevřená. Dolní skříňky, dřezem s dolními košem, vestavným minibarem a šuplíkem s plným výsuvem. Dřezová baterie z pracovní plochy. Přechod dolních skříněk na obklad – utěsnění silikonem.</t>
  </si>
  <si>
    <t>DOPRAVA, MONTÁŽ</t>
  </si>
  <si>
    <t xml:space="preserve">Poznámka k položce:   motáž, doprava
</t>
  </si>
  <si>
    <t>sedací vak</t>
  </si>
  <si>
    <t>3x taburet</t>
  </si>
  <si>
    <t xml:space="preserve">1x taburet </t>
  </si>
  <si>
    <t>Poznámka k položce:
viz. specifikace</t>
  </si>
  <si>
    <t>Poznámka k položce:
viz specifikace</t>
  </si>
  <si>
    <t>barová židle</t>
  </si>
  <si>
    <t>Poznámka k položce:
lamino tl.18mm včetně 2mm PVC hrany, materiálové provedení půda, korpus, záda – lamino bílá  , spoje desek neviditelné, police na pevno,Kotvení do stěny a do M10, M11,  pozor na stávající instalaci trubek ÚT, atd., pozor na stávající těleso radiátoru ÚT, pozor na koordinaci s M10, M11</t>
  </si>
  <si>
    <t>Poznámka k položce:
2x buk natur olejovaný, 5x buk White powder, 1x buk pigment Ginger yellow, viz specifikace</t>
  </si>
  <si>
    <t>Poznámka k položce:
pracovní deska tl.40 mm - biodeska bříza      povrchová úprava olej transparent mat, sada podnoží typ, bílá</t>
  </si>
  <si>
    <t>Poznámka k položce:
materiálové provedení půda, korpus, záda překližka bříza, tl.18mm, spoje desek neviditelné, povrchová úprava olej transparent mat  čelní deska s vyfrézovaným nápisem pozor na možnost protažení kabelů</t>
  </si>
  <si>
    <t>Poznámka k položce:
lamino tl.18mm včetně 2mm PVC hrany, materiálové provedení půda, korpus, záda –  spoje desek neviditelné, police na pevno pro stužení příprava na volné police po 50mm ocelové vynášecí konzoly bílé Kotvení do stěny</t>
  </si>
  <si>
    <t>Poznámka k položce:
materiálové provedení půda, korpus, záda překližka bříza, tl.18mm, spoje desek neviditelné, povrchová úprava olej transparent mat  věšákový háček - nikl matný, pozor na možnost protažení kabelů</t>
  </si>
  <si>
    <t>Poznámka k položce:
materiálové provedení půda, korpus, záda překližka bříza, tl.18mm, spoje desek neviditelné, povrchová úprava olej  transparent mat  lepená řezaná grafika. Kotvení do stropu - nutná příprava, pozor na osazení posuvných panelů P1 a P2</t>
  </si>
  <si>
    <t>Poznámka k položce:
materiálové provedení půda, korpus, záda překližka bříza, tl.18mm, spoje desek neviditelné, povrchová úprava olej transparent mat  Kotvení do stěny</t>
  </si>
  <si>
    <t>Poznámka k položce:
materiálové provedení půda, korpus, záda překližka bříza, tl.18mm, spoje desek neviditelné, povrchová úprava olej  transparent mat  lepená řezaná grafika. Kotvení do stěny</t>
  </si>
  <si>
    <t>Poznámka k položce:
lamino tl.18mm včetně 2mm PVC hrany, materiálové provedení půda, korpus, záda –  spoje desek neviditelné, tl. 18mm, police na pevno větrací otvory ÚT - profrézovaná horní deska Kotvení do stěny pozor na stávající instalaci trubek ÚT, atd., pozor na stávající těleso radiátoru ÚT</t>
  </si>
  <si>
    <t>Poznámka k položce:
lamino tl.18mm včetně 2mm PVC hrany, materiálové provedení půda, korpus, záda – spoje desek neviditelné, police na pevno. Kotvení do stěny, pozor na stávající instalaci trubek ÚT, atd.</t>
  </si>
  <si>
    <t>Poznámka k položce:
lamino tl.18mm včetně 2mm PVC hrany, materiálové provedení půda, korpus, záda – spoje desek neviditelné, police na pevno. Kotvení do stěny  a do M13, pozor na koordinaci s M13</t>
  </si>
  <si>
    <t>Poznámka k položce:
lamino tl.18mm včetně 2mm PVC hrany, materiálové provedení půda, korpus, záda –  spoje desek neviditelné, police na pevno větrací otvory ÚT - profrézovaná horní deska Kotvení do stěny a do M13, pozor na stávající instalaci trubek ÚT, atd., pozor na stávající těleso radiátoru ÚT, pozor na koordinaci s M13</t>
  </si>
  <si>
    <t>Poznámka k položce:
materiálové provedení půda, korpus, záda překližka bříza, tl.18mm, spoje desek neviditelné, povrchová úprava olej Osmo transparent mat, větrací otvory ÚT - profrézovaná horní deska Kotvení do stěny, pozor na stávající instalaci trubek ÚT, atd., pozor na stávající těleso radiátoru ÚT</t>
  </si>
  <si>
    <t>Poznámka k položce:
materiálové provedení půda, korpus, záda překližka bříza, tl.18mm, spoje desek neviditelné, povrchová úprava olej  transparent mat. Kotvení do stěny, pozor na stávající instalaci trubek ÚT, atd.</t>
  </si>
  <si>
    <t>Poznámka k položce:
materiálové provedení překližka bříza, tl.18mm, spoje desek neviditelné, povrchová úprava olej transparent mat, čelní deska s vyfrézovaným nápisem Kotvení/nalepení na stěnu</t>
  </si>
  <si>
    <t>Poznámka k položce:
lamino tl.18mm včetně 2mm PVC hrany, materiálové provedení půda, korpus, záda –  spoje desek neviditelné, police na pevno, pojezdová kolečka s aretací</t>
  </si>
  <si>
    <t>Poznámka k položce:
materiálové provedení: MDF deska lakovaná, přesný odstín bude schválen architektem podle předloženého vzorníku, boční uchyt, matný nikl, mušle, nerez kolejnice, pojezdy, dojezdy,..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</si>
</sst>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charset val="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5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3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17" fillId="6" borderId="23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7" fillId="5" borderId="7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7" fillId="5" borderId="8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Z56" sqref="Z56"/>
    </sheetView>
  </sheetViews>
  <sheetFormatPr baseColWidth="10" defaultColWidth="8.75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customWidth="1"/>
    <col min="44" max="44" width="13.75" hidden="1" customWidth="1"/>
    <col min="45" max="45" width="54" hidden="1" customWidth="1"/>
    <col min="46" max="46" width="12" hidden="1" customWidth="1"/>
    <col min="47" max="47" width="14.75" hidden="1" customWidth="1"/>
    <col min="48" max="48" width="17.75" hidden="1" customWidth="1"/>
    <col min="49" max="49" width="17.5" hidden="1" customWidth="1"/>
    <col min="50" max="50" width="22" hidden="1" customWidth="1"/>
    <col min="51" max="51" width="21.75" hidden="1" customWidth="1"/>
    <col min="52" max="53" width="12" hidden="1" customWidth="1"/>
    <col min="54" max="54" width="18.75" hidden="1" customWidth="1"/>
    <col min="55" max="55" width="19" hidden="1" customWidth="1"/>
    <col min="56" max="56" width="12" hidden="1" customWidth="1"/>
    <col min="57" max="57" width="65.75" bestFit="1" customWidth="1"/>
    <col min="71" max="91" width="9.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7" customHeight="1">
      <c r="AR2" s="148" t="s">
        <v>6</v>
      </c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S2" s="12" t="s">
        <v>7</v>
      </c>
      <c r="BT2" s="12" t="s">
        <v>8</v>
      </c>
    </row>
    <row r="3" spans="1:74" ht="7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7</v>
      </c>
      <c r="BT3" s="12" t="s">
        <v>9</v>
      </c>
    </row>
    <row r="4" spans="1:74" ht="25" customHeight="1">
      <c r="B4" s="15"/>
      <c r="D4" s="16" t="s">
        <v>10</v>
      </c>
      <c r="AR4" s="15"/>
      <c r="AS4" s="17" t="s">
        <v>11</v>
      </c>
      <c r="BE4" s="18" t="s">
        <v>12</v>
      </c>
      <c r="BS4" s="12" t="s">
        <v>13</v>
      </c>
    </row>
    <row r="5" spans="1:74" ht="12" customHeight="1">
      <c r="B5" s="15"/>
      <c r="D5" s="19" t="s">
        <v>14</v>
      </c>
      <c r="K5" s="158" t="s">
        <v>15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R5" s="15"/>
      <c r="BE5" s="155" t="s">
        <v>16</v>
      </c>
      <c r="BS5" s="12" t="s">
        <v>7</v>
      </c>
    </row>
    <row r="6" spans="1:74" ht="37" customHeight="1">
      <c r="B6" s="15"/>
      <c r="D6" s="21" t="s">
        <v>17</v>
      </c>
      <c r="K6" s="159" t="s">
        <v>188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R6" s="15"/>
      <c r="BE6" s="156"/>
      <c r="BS6" s="12" t="s">
        <v>7</v>
      </c>
    </row>
    <row r="7" spans="1:74" ht="12" customHeight="1">
      <c r="B7" s="15"/>
      <c r="D7" s="22" t="s">
        <v>18</v>
      </c>
      <c r="K7" s="20" t="s">
        <v>19</v>
      </c>
      <c r="AK7" s="22" t="s">
        <v>20</v>
      </c>
      <c r="AN7" s="20" t="s">
        <v>3</v>
      </c>
      <c r="AR7" s="15"/>
      <c r="BE7" s="156"/>
      <c r="BS7" s="12" t="s">
        <v>7</v>
      </c>
    </row>
    <row r="8" spans="1:74" ht="12" customHeight="1">
      <c r="B8" s="15"/>
      <c r="D8" s="22" t="s">
        <v>21</v>
      </c>
      <c r="K8" s="20" t="s">
        <v>22</v>
      </c>
      <c r="AK8" s="22" t="s">
        <v>23</v>
      </c>
      <c r="AN8" s="23" t="s">
        <v>24</v>
      </c>
      <c r="AR8" s="15"/>
      <c r="BE8" s="156"/>
      <c r="BS8" s="12" t="s">
        <v>7</v>
      </c>
    </row>
    <row r="9" spans="1:74" ht="14.5" customHeight="1">
      <c r="B9" s="15"/>
      <c r="AR9" s="15"/>
      <c r="BE9" s="156"/>
      <c r="BS9" s="12" t="s">
        <v>7</v>
      </c>
    </row>
    <row r="10" spans="1:74" ht="12" customHeight="1">
      <c r="B10" s="15"/>
      <c r="D10" s="22" t="s">
        <v>25</v>
      </c>
      <c r="AK10" s="22" t="s">
        <v>26</v>
      </c>
      <c r="AN10" s="20" t="s">
        <v>3</v>
      </c>
      <c r="AR10" s="15"/>
      <c r="BE10" s="156"/>
      <c r="BS10" s="12" t="s">
        <v>7</v>
      </c>
    </row>
    <row r="11" spans="1:74" ht="18.5" customHeight="1">
      <c r="B11" s="15"/>
      <c r="E11" s="20" t="s">
        <v>27</v>
      </c>
      <c r="AK11" s="22" t="s">
        <v>28</v>
      </c>
      <c r="AN11" s="20" t="s">
        <v>3</v>
      </c>
      <c r="AR11" s="15"/>
      <c r="BE11" s="156"/>
      <c r="BS11" s="12" t="s">
        <v>7</v>
      </c>
    </row>
    <row r="12" spans="1:74" ht="7" customHeight="1">
      <c r="B12" s="15"/>
      <c r="AR12" s="15"/>
      <c r="BE12" s="156"/>
      <c r="BS12" s="12" t="s">
        <v>7</v>
      </c>
    </row>
    <row r="13" spans="1:74" ht="12" customHeight="1">
      <c r="B13" s="15"/>
      <c r="D13" s="22" t="s">
        <v>29</v>
      </c>
      <c r="AK13" s="22" t="s">
        <v>26</v>
      </c>
      <c r="AN13" s="24" t="s">
        <v>30</v>
      </c>
      <c r="AR13" s="15"/>
      <c r="BE13" s="156"/>
      <c r="BS13" s="12" t="s">
        <v>7</v>
      </c>
    </row>
    <row r="14" spans="1:74" ht="13">
      <c r="B14" s="15"/>
      <c r="E14" s="160" t="s">
        <v>30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22" t="s">
        <v>28</v>
      </c>
      <c r="AN14" s="24" t="s">
        <v>30</v>
      </c>
      <c r="AR14" s="15"/>
      <c r="BE14" s="156"/>
      <c r="BS14" s="12" t="s">
        <v>7</v>
      </c>
    </row>
    <row r="15" spans="1:74" ht="7" customHeight="1">
      <c r="B15" s="15"/>
      <c r="AR15" s="15"/>
      <c r="BE15" s="156"/>
      <c r="BS15" s="12" t="s">
        <v>4</v>
      </c>
    </row>
    <row r="16" spans="1:74" ht="12" customHeight="1">
      <c r="B16" s="15"/>
      <c r="D16" s="22" t="s">
        <v>31</v>
      </c>
      <c r="AK16" s="22" t="s">
        <v>26</v>
      </c>
      <c r="AN16" s="20" t="s">
        <v>3</v>
      </c>
      <c r="AR16" s="15"/>
      <c r="BE16" s="156"/>
      <c r="BS16" s="12" t="s">
        <v>4</v>
      </c>
    </row>
    <row r="17" spans="2:71" ht="18.5" customHeight="1">
      <c r="B17" s="15"/>
      <c r="E17" s="20" t="s">
        <v>32</v>
      </c>
      <c r="AK17" s="22" t="s">
        <v>28</v>
      </c>
      <c r="AN17" s="20" t="s">
        <v>3</v>
      </c>
      <c r="AR17" s="15"/>
      <c r="BE17" s="156"/>
      <c r="BS17" s="12" t="s">
        <v>33</v>
      </c>
    </row>
    <row r="18" spans="2:71" ht="7" customHeight="1">
      <c r="B18" s="15"/>
      <c r="AR18" s="15"/>
      <c r="BE18" s="156"/>
      <c r="BS18" s="12" t="s">
        <v>7</v>
      </c>
    </row>
    <row r="19" spans="2:71" ht="12" customHeight="1">
      <c r="B19" s="15"/>
      <c r="D19" s="22" t="s">
        <v>34</v>
      </c>
      <c r="AK19" s="22" t="s">
        <v>26</v>
      </c>
      <c r="AN19" s="20" t="s">
        <v>3</v>
      </c>
      <c r="AR19" s="15"/>
      <c r="BE19" s="156"/>
      <c r="BS19" s="12" t="s">
        <v>7</v>
      </c>
    </row>
    <row r="20" spans="2:71" ht="18.5" customHeight="1">
      <c r="B20" s="15"/>
      <c r="E20" s="20" t="s">
        <v>32</v>
      </c>
      <c r="AK20" s="22" t="s">
        <v>28</v>
      </c>
      <c r="AN20" s="20" t="s">
        <v>3</v>
      </c>
      <c r="AR20" s="15"/>
      <c r="BE20" s="156"/>
      <c r="BS20" s="12" t="s">
        <v>4</v>
      </c>
    </row>
    <row r="21" spans="2:71" ht="7" customHeight="1">
      <c r="B21" s="15"/>
      <c r="AR21" s="15"/>
      <c r="BE21" s="156"/>
    </row>
    <row r="22" spans="2:71" ht="12" customHeight="1">
      <c r="B22" s="15"/>
      <c r="D22" s="22" t="s">
        <v>35</v>
      </c>
      <c r="AR22" s="15"/>
      <c r="BE22" s="156"/>
    </row>
    <row r="23" spans="2:71" ht="95.25" customHeight="1">
      <c r="B23" s="15"/>
      <c r="E23" s="162" t="s">
        <v>36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5"/>
      <c r="BE23" s="156"/>
    </row>
    <row r="24" spans="2:71" ht="7" customHeight="1">
      <c r="B24" s="15"/>
      <c r="AR24" s="15"/>
      <c r="BE24" s="156"/>
    </row>
    <row r="25" spans="2:71" ht="7" customHeight="1">
      <c r="B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5"/>
      <c r="BE25" s="156"/>
    </row>
    <row r="26" spans="2:71" s="1" customFormat="1" ht="26" customHeight="1">
      <c r="B26" s="27"/>
      <c r="D26" s="28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3">
        <f>ROUND(AG54,2)</f>
        <v>0</v>
      </c>
      <c r="AL26" s="164"/>
      <c r="AM26" s="164"/>
      <c r="AN26" s="164"/>
      <c r="AO26" s="164"/>
      <c r="AR26" s="27"/>
      <c r="BE26" s="156"/>
    </row>
    <row r="27" spans="2:71" s="1" customFormat="1" ht="7" customHeight="1">
      <c r="B27" s="27"/>
      <c r="AR27" s="27"/>
      <c r="BE27" s="156"/>
    </row>
    <row r="28" spans="2:71" s="1" customFormat="1" ht="13">
      <c r="B28" s="27"/>
      <c r="L28" s="165" t="s">
        <v>38</v>
      </c>
      <c r="M28" s="165"/>
      <c r="N28" s="165"/>
      <c r="O28" s="165"/>
      <c r="P28" s="165"/>
      <c r="W28" s="165" t="s">
        <v>39</v>
      </c>
      <c r="X28" s="165"/>
      <c r="Y28" s="165"/>
      <c r="Z28" s="165"/>
      <c r="AA28" s="165"/>
      <c r="AB28" s="165"/>
      <c r="AC28" s="165"/>
      <c r="AD28" s="165"/>
      <c r="AE28" s="165"/>
      <c r="AK28" s="165" t="s">
        <v>40</v>
      </c>
      <c r="AL28" s="165"/>
      <c r="AM28" s="165"/>
      <c r="AN28" s="165"/>
      <c r="AO28" s="165"/>
      <c r="AR28" s="27"/>
      <c r="BE28" s="156"/>
    </row>
    <row r="29" spans="2:71" s="2" customFormat="1" ht="14.5" customHeight="1">
      <c r="B29" s="31"/>
      <c r="D29" s="22" t="s">
        <v>41</v>
      </c>
      <c r="F29" s="22" t="s">
        <v>42</v>
      </c>
      <c r="L29" s="147">
        <v>0.21</v>
      </c>
      <c r="M29" s="146"/>
      <c r="N29" s="146"/>
      <c r="O29" s="146"/>
      <c r="P29" s="146"/>
      <c r="W29" s="145">
        <f>ROUND(AZ54, 2)</f>
        <v>0</v>
      </c>
      <c r="X29" s="146"/>
      <c r="Y29" s="146"/>
      <c r="Z29" s="146"/>
      <c r="AA29" s="146"/>
      <c r="AB29" s="146"/>
      <c r="AC29" s="146"/>
      <c r="AD29" s="146"/>
      <c r="AE29" s="146"/>
      <c r="AK29" s="145">
        <f>ROUND(AV54, 2)</f>
        <v>0</v>
      </c>
      <c r="AL29" s="146"/>
      <c r="AM29" s="146"/>
      <c r="AN29" s="146"/>
      <c r="AO29" s="146"/>
      <c r="AR29" s="31"/>
      <c r="BE29" s="157"/>
    </row>
    <row r="30" spans="2:71" s="2" customFormat="1" ht="14.5" customHeight="1">
      <c r="B30" s="31"/>
      <c r="F30" s="22" t="s">
        <v>43</v>
      </c>
      <c r="L30" s="147">
        <v>0.12</v>
      </c>
      <c r="M30" s="146"/>
      <c r="N30" s="146"/>
      <c r="O30" s="146"/>
      <c r="P30" s="146"/>
      <c r="W30" s="145">
        <f>ROUND(BA54, 2)</f>
        <v>0</v>
      </c>
      <c r="X30" s="146"/>
      <c r="Y30" s="146"/>
      <c r="Z30" s="146"/>
      <c r="AA30" s="146"/>
      <c r="AB30" s="146"/>
      <c r="AC30" s="146"/>
      <c r="AD30" s="146"/>
      <c r="AE30" s="146"/>
      <c r="AK30" s="145">
        <f>ROUND(AW54, 2)</f>
        <v>0</v>
      </c>
      <c r="AL30" s="146"/>
      <c r="AM30" s="146"/>
      <c r="AN30" s="146"/>
      <c r="AO30" s="146"/>
      <c r="AR30" s="31"/>
      <c r="BE30" s="157"/>
    </row>
    <row r="31" spans="2:71" s="2" customFormat="1" ht="14.5" hidden="1" customHeight="1">
      <c r="B31" s="31"/>
      <c r="F31" s="22" t="s">
        <v>44</v>
      </c>
      <c r="L31" s="147">
        <v>0.21</v>
      </c>
      <c r="M31" s="146"/>
      <c r="N31" s="146"/>
      <c r="O31" s="146"/>
      <c r="P31" s="146"/>
      <c r="W31" s="145">
        <f>ROUND(BB54, 2)</f>
        <v>0</v>
      </c>
      <c r="X31" s="146"/>
      <c r="Y31" s="146"/>
      <c r="Z31" s="146"/>
      <c r="AA31" s="146"/>
      <c r="AB31" s="146"/>
      <c r="AC31" s="146"/>
      <c r="AD31" s="146"/>
      <c r="AE31" s="146"/>
      <c r="AK31" s="145">
        <v>0</v>
      </c>
      <c r="AL31" s="146"/>
      <c r="AM31" s="146"/>
      <c r="AN31" s="146"/>
      <c r="AO31" s="146"/>
      <c r="AR31" s="31"/>
      <c r="BE31" s="157"/>
    </row>
    <row r="32" spans="2:71" s="2" customFormat="1" ht="14.5" hidden="1" customHeight="1">
      <c r="B32" s="31"/>
      <c r="F32" s="22" t="s">
        <v>45</v>
      </c>
      <c r="L32" s="147">
        <v>0.12</v>
      </c>
      <c r="M32" s="146"/>
      <c r="N32" s="146"/>
      <c r="O32" s="146"/>
      <c r="P32" s="146"/>
      <c r="W32" s="145">
        <f>ROUND(BC54, 2)</f>
        <v>0</v>
      </c>
      <c r="X32" s="146"/>
      <c r="Y32" s="146"/>
      <c r="Z32" s="146"/>
      <c r="AA32" s="146"/>
      <c r="AB32" s="146"/>
      <c r="AC32" s="146"/>
      <c r="AD32" s="146"/>
      <c r="AE32" s="146"/>
      <c r="AK32" s="145">
        <v>0</v>
      </c>
      <c r="AL32" s="146"/>
      <c r="AM32" s="146"/>
      <c r="AN32" s="146"/>
      <c r="AO32" s="146"/>
      <c r="AR32" s="31"/>
      <c r="BE32" s="157"/>
    </row>
    <row r="33" spans="2:44" s="2" customFormat="1" ht="14.5" hidden="1" customHeight="1">
      <c r="B33" s="31"/>
      <c r="F33" s="22" t="s">
        <v>46</v>
      </c>
      <c r="L33" s="147">
        <v>0</v>
      </c>
      <c r="M33" s="146"/>
      <c r="N33" s="146"/>
      <c r="O33" s="146"/>
      <c r="P33" s="146"/>
      <c r="W33" s="145">
        <f>ROUND(BD54, 2)</f>
        <v>0</v>
      </c>
      <c r="X33" s="146"/>
      <c r="Y33" s="146"/>
      <c r="Z33" s="146"/>
      <c r="AA33" s="146"/>
      <c r="AB33" s="146"/>
      <c r="AC33" s="146"/>
      <c r="AD33" s="146"/>
      <c r="AE33" s="146"/>
      <c r="AK33" s="145">
        <v>0</v>
      </c>
      <c r="AL33" s="146"/>
      <c r="AM33" s="146"/>
      <c r="AN33" s="146"/>
      <c r="AO33" s="146"/>
      <c r="AR33" s="31"/>
    </row>
    <row r="34" spans="2:44" s="1" customFormat="1" ht="7" customHeight="1">
      <c r="B34" s="27"/>
      <c r="AR34" s="27"/>
    </row>
    <row r="35" spans="2:44" s="1" customFormat="1" ht="26" customHeight="1">
      <c r="B35" s="27"/>
      <c r="C35" s="32"/>
      <c r="D35" s="33" t="s">
        <v>47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48</v>
      </c>
      <c r="U35" s="34"/>
      <c r="V35" s="34"/>
      <c r="W35" s="34"/>
      <c r="X35" s="173" t="s">
        <v>49</v>
      </c>
      <c r="Y35" s="171"/>
      <c r="Z35" s="171"/>
      <c r="AA35" s="171"/>
      <c r="AB35" s="171"/>
      <c r="AC35" s="34"/>
      <c r="AD35" s="34"/>
      <c r="AE35" s="34"/>
      <c r="AF35" s="34"/>
      <c r="AG35" s="34"/>
      <c r="AH35" s="34"/>
      <c r="AI35" s="34"/>
      <c r="AJ35" s="34"/>
      <c r="AK35" s="170">
        <f>SUM(AK26:AK33)</f>
        <v>0</v>
      </c>
      <c r="AL35" s="171"/>
      <c r="AM35" s="171"/>
      <c r="AN35" s="171"/>
      <c r="AO35" s="172"/>
      <c r="AP35" s="32"/>
      <c r="AQ35" s="32"/>
      <c r="AR35" s="27"/>
    </row>
    <row r="36" spans="2:44" s="1" customFormat="1" ht="7" customHeight="1">
      <c r="B36" s="27"/>
      <c r="AR36" s="27"/>
    </row>
    <row r="37" spans="2:44" s="1" customFormat="1" ht="7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7"/>
    </row>
    <row r="41" spans="2:44" s="1" customFormat="1" ht="7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7"/>
    </row>
    <row r="42" spans="2:44" s="1" customFormat="1" ht="25" customHeight="1">
      <c r="B42" s="27"/>
      <c r="C42" s="16" t="s">
        <v>50</v>
      </c>
      <c r="AR42" s="27"/>
    </row>
    <row r="43" spans="2:44" s="1" customFormat="1" ht="7" customHeight="1">
      <c r="B43" s="27"/>
      <c r="AR43" s="27"/>
    </row>
    <row r="44" spans="2:44" s="3" customFormat="1" ht="12" customHeight="1">
      <c r="B44" s="40"/>
      <c r="C44" s="22" t="s">
        <v>14</v>
      </c>
      <c r="L44" s="3" t="str">
        <f>K5</f>
        <v>2402-03</v>
      </c>
      <c r="AR44" s="40"/>
    </row>
    <row r="45" spans="2:44" s="4" customFormat="1" ht="37" customHeight="1">
      <c r="B45" s="41"/>
      <c r="C45" s="42" t="s">
        <v>17</v>
      </c>
      <c r="L45" s="174" t="str">
        <f>K6</f>
        <v>Obecní knihovna Bohuňovice - interiér</v>
      </c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R45" s="41"/>
    </row>
    <row r="46" spans="2:44" s="1" customFormat="1" ht="7" customHeight="1">
      <c r="B46" s="27"/>
      <c r="AR46" s="27"/>
    </row>
    <row r="47" spans="2:44" s="1" customFormat="1" ht="12" customHeight="1">
      <c r="B47" s="27"/>
      <c r="C47" s="22" t="s">
        <v>21</v>
      </c>
      <c r="L47" s="43" t="str">
        <f>IF(K8="","",K8)</f>
        <v>6.Května 617, Bohuňovice</v>
      </c>
      <c r="AI47" s="22" t="s">
        <v>23</v>
      </c>
      <c r="AM47" s="153" t="str">
        <f>IF(AN8= "","",AN8)</f>
        <v>29. 4. 2024</v>
      </c>
      <c r="AN47" s="153"/>
      <c r="AR47" s="27"/>
    </row>
    <row r="48" spans="2:44" s="1" customFormat="1" ht="7" customHeight="1">
      <c r="B48" s="27"/>
      <c r="AR48" s="27"/>
    </row>
    <row r="49" spans="1:91" s="1" customFormat="1" ht="15.25" customHeight="1">
      <c r="B49" s="27"/>
      <c r="C49" s="22" t="s">
        <v>25</v>
      </c>
      <c r="L49" s="3" t="str">
        <f>IF(E11= "","",E11)</f>
        <v>Obec Bohuňovice</v>
      </c>
      <c r="AI49" s="22" t="s">
        <v>31</v>
      </c>
      <c r="AM49" s="151" t="str">
        <f>IF(E17="","",E17)</f>
        <v xml:space="preserve"> </v>
      </c>
      <c r="AN49" s="152"/>
      <c r="AO49" s="152"/>
      <c r="AP49" s="152"/>
      <c r="AR49" s="27"/>
      <c r="AS49" s="166" t="s">
        <v>51</v>
      </c>
      <c r="AT49" s="167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5.25" customHeight="1">
      <c r="B50" s="27"/>
      <c r="C50" s="22" t="s">
        <v>29</v>
      </c>
      <c r="L50" s="3" t="str">
        <f>IF(E14= "Vyplň údaj","",E14)</f>
        <v/>
      </c>
      <c r="AI50" s="22" t="s">
        <v>34</v>
      </c>
      <c r="AM50" s="151" t="str">
        <f>IF(E20="","",E20)</f>
        <v xml:space="preserve"> </v>
      </c>
      <c r="AN50" s="152"/>
      <c r="AO50" s="152"/>
      <c r="AP50" s="152"/>
      <c r="AR50" s="27"/>
      <c r="AS50" s="168"/>
      <c r="AT50" s="169"/>
      <c r="BD50" s="48"/>
    </row>
    <row r="51" spans="1:91" s="1" customFormat="1" ht="10.75" customHeight="1">
      <c r="B51" s="27"/>
      <c r="AR51" s="27"/>
      <c r="AS51" s="168"/>
      <c r="AT51" s="169"/>
      <c r="BD51" s="48"/>
    </row>
    <row r="52" spans="1:91" s="1" customFormat="1" ht="29.25" customHeight="1">
      <c r="B52" s="27"/>
      <c r="C52" s="143" t="s">
        <v>52</v>
      </c>
      <c r="D52" s="141"/>
      <c r="E52" s="141"/>
      <c r="F52" s="141"/>
      <c r="G52" s="141"/>
      <c r="H52" s="49"/>
      <c r="I52" s="140" t="s">
        <v>53</v>
      </c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50" t="s">
        <v>54</v>
      </c>
      <c r="AH52" s="141"/>
      <c r="AI52" s="141"/>
      <c r="AJ52" s="141"/>
      <c r="AK52" s="141"/>
      <c r="AL52" s="141"/>
      <c r="AM52" s="141"/>
      <c r="AN52" s="140" t="s">
        <v>55</v>
      </c>
      <c r="AO52" s="141"/>
      <c r="AP52" s="141"/>
      <c r="AQ52" s="50" t="s">
        <v>56</v>
      </c>
      <c r="AR52" s="27"/>
      <c r="AS52" s="51" t="s">
        <v>57</v>
      </c>
      <c r="AT52" s="52" t="s">
        <v>58</v>
      </c>
      <c r="AU52" s="52" t="s">
        <v>59</v>
      </c>
      <c r="AV52" s="52" t="s">
        <v>60</v>
      </c>
      <c r="AW52" s="52" t="s">
        <v>61</v>
      </c>
      <c r="AX52" s="52" t="s">
        <v>62</v>
      </c>
      <c r="AY52" s="52" t="s">
        <v>63</v>
      </c>
      <c r="AZ52" s="52" t="s">
        <v>64</v>
      </c>
      <c r="BA52" s="52" t="s">
        <v>65</v>
      </c>
      <c r="BB52" s="52" t="s">
        <v>66</v>
      </c>
      <c r="BC52" s="52" t="s">
        <v>67</v>
      </c>
      <c r="BD52" s="53" t="s">
        <v>68</v>
      </c>
    </row>
    <row r="53" spans="1:91" s="1" customFormat="1" ht="10.75" customHeight="1">
      <c r="B53" s="27"/>
      <c r="AR53" s="27"/>
      <c r="AS53" s="54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1" s="5" customFormat="1" ht="32.5" customHeight="1">
      <c r="B54" s="55"/>
      <c r="C54" s="56" t="s">
        <v>69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54">
        <f>ROUND(+SUM(AG55:AG55),2)</f>
        <v>0</v>
      </c>
      <c r="AH54" s="154"/>
      <c r="AI54" s="154"/>
      <c r="AJ54" s="154"/>
      <c r="AK54" s="154"/>
      <c r="AL54" s="154"/>
      <c r="AM54" s="154"/>
      <c r="AN54" s="144">
        <f t="shared" ref="AN54:AN55" si="0">SUM(AG54,AT54)</f>
        <v>0</v>
      </c>
      <c r="AO54" s="144"/>
      <c r="AP54" s="144"/>
      <c r="AQ54" s="59" t="s">
        <v>3</v>
      </c>
      <c r="AR54" s="55"/>
      <c r="AS54" s="60">
        <f>ROUND(SUM(AS55:AS55),2)</f>
        <v>0</v>
      </c>
      <c r="AT54" s="61">
        <f t="shared" ref="AT54:AT55" si="1">ROUND(SUM(AV54:AW54),2)</f>
        <v>0</v>
      </c>
      <c r="AU54" s="62">
        <f>ROUND(SUM(AU55:AU55),5)</f>
        <v>0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ROUND(SUM(AZ55:AZ55),2)</f>
        <v>0</v>
      </c>
      <c r="BA54" s="61">
        <f>ROUND(+SUM(BA55:BA55),2)</f>
        <v>0</v>
      </c>
      <c r="BB54" s="61">
        <f>ROUND(SUM(BB55:BB55),2)</f>
        <v>0</v>
      </c>
      <c r="BC54" s="61">
        <f>ROUND(+SUM(BC55:BC55),2)</f>
        <v>0</v>
      </c>
      <c r="BD54" s="63">
        <f>ROUND(SUM(BD55:BD55),2)</f>
        <v>0</v>
      </c>
      <c r="BS54" s="64" t="s">
        <v>70</v>
      </c>
      <c r="BT54" s="64" t="s">
        <v>71</v>
      </c>
      <c r="BU54" s="65" t="s">
        <v>72</v>
      </c>
      <c r="BV54" s="64" t="s">
        <v>73</v>
      </c>
      <c r="BW54" s="64" t="s">
        <v>5</v>
      </c>
      <c r="BX54" s="64" t="s">
        <v>74</v>
      </c>
      <c r="CL54" s="64" t="s">
        <v>19</v>
      </c>
    </row>
    <row r="55" spans="1:91" s="6" customFormat="1" ht="16.5" customHeight="1">
      <c r="A55" s="75" t="s">
        <v>78</v>
      </c>
      <c r="B55" s="66"/>
      <c r="C55" s="67"/>
      <c r="D55" s="142" t="s">
        <v>79</v>
      </c>
      <c r="E55" s="142"/>
      <c r="F55" s="142"/>
      <c r="G55" s="142"/>
      <c r="H55" s="142"/>
      <c r="I55" s="68"/>
      <c r="J55" s="142" t="s">
        <v>80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38">
        <f>'SO 02 - Truhlářské výrobky'!J30</f>
        <v>0</v>
      </c>
      <c r="AH55" s="139"/>
      <c r="AI55" s="139"/>
      <c r="AJ55" s="139"/>
      <c r="AK55" s="139"/>
      <c r="AL55" s="139"/>
      <c r="AM55" s="139"/>
      <c r="AN55" s="138">
        <f t="shared" si="0"/>
        <v>0</v>
      </c>
      <c r="AO55" s="139"/>
      <c r="AP55" s="139"/>
      <c r="AQ55" s="69" t="s">
        <v>75</v>
      </c>
      <c r="AR55" s="66"/>
      <c r="AS55" s="70">
        <v>0</v>
      </c>
      <c r="AT55" s="71">
        <f t="shared" si="1"/>
        <v>0</v>
      </c>
      <c r="AU55" s="72">
        <f>'SO 02 - Truhlářské výrobky'!P85</f>
        <v>0</v>
      </c>
      <c r="AV55" s="71">
        <f>'SO 02 - Truhlářské výrobky'!J33</f>
        <v>0</v>
      </c>
      <c r="AW55" s="71">
        <f>'SO 02 - Truhlářské výrobky'!J34</f>
        <v>0</v>
      </c>
      <c r="AX55" s="71">
        <f>'SO 02 - Truhlářské výrobky'!J35</f>
        <v>0</v>
      </c>
      <c r="AY55" s="71">
        <f>'SO 02 - Truhlářské výrobky'!J36</f>
        <v>0</v>
      </c>
      <c r="AZ55" s="71">
        <f>'SO 02 - Truhlářské výrobky'!F33</f>
        <v>0</v>
      </c>
      <c r="BA55" s="71">
        <f>'SO 02 - Truhlářské výrobky'!F34</f>
        <v>0</v>
      </c>
      <c r="BB55" s="71">
        <f>'SO 02 - Truhlářské výrobky'!F35</f>
        <v>0</v>
      </c>
      <c r="BC55" s="71">
        <f>'SO 02 - Truhlářské výrobky'!F36</f>
        <v>0</v>
      </c>
      <c r="BD55" s="73">
        <f>'SO 02 - Truhlářské výrobky'!F37</f>
        <v>0</v>
      </c>
      <c r="BT55" s="74" t="s">
        <v>76</v>
      </c>
      <c r="BV55" s="74" t="s">
        <v>73</v>
      </c>
      <c r="BW55" s="74" t="s">
        <v>81</v>
      </c>
      <c r="BX55" s="74" t="s">
        <v>5</v>
      </c>
      <c r="CL55" s="74" t="s">
        <v>3</v>
      </c>
      <c r="CM55" s="74" t="s">
        <v>77</v>
      </c>
    </row>
    <row r="56" spans="1:91" s="1" customFormat="1" ht="30" customHeight="1">
      <c r="B56" s="27"/>
      <c r="AR56" s="27"/>
    </row>
    <row r="57" spans="1:91" s="1" customFormat="1" ht="7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27"/>
    </row>
  </sheetData>
  <sheetProtection algorithmName="SHA-512" hashValue="M3M1QTNmf3YcO4nl+poiG0xa5ODAjDYXTSXc/u1L8O6Um3XSyc3LwURjkFlCbN1Bnl6JuwDDkA24ng99iW6SUA==" saltValue="xG4nUEOpI9Ka3YhKJoacRA==" spinCount="100000" sheet="1" objects="1" scenarios="1"/>
  <mergeCells count="42">
    <mergeCell ref="AS49:AT51"/>
    <mergeCell ref="L33:P33"/>
    <mergeCell ref="AK33:AO33"/>
    <mergeCell ref="W33:AE33"/>
    <mergeCell ref="AK35:AO35"/>
    <mergeCell ref="X35:AB35"/>
    <mergeCell ref="L45:AO45"/>
    <mergeCell ref="AR2:BE2"/>
    <mergeCell ref="AG52:AM52"/>
    <mergeCell ref="AG55:AM55"/>
    <mergeCell ref="AM49:AP49"/>
    <mergeCell ref="AM47:AN47"/>
    <mergeCell ref="AM50:AP5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AN55:AP55"/>
    <mergeCell ref="I52:AF52"/>
    <mergeCell ref="J55:AF55"/>
    <mergeCell ref="C52:G52"/>
    <mergeCell ref="D55:H55"/>
    <mergeCell ref="AN54:AP54"/>
    <mergeCell ref="AN52:AP52"/>
  </mergeCells>
  <hyperlinks>
    <hyperlink ref="A55" location="'SO 02 - Truhlářské výrobky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1"/>
  <sheetViews>
    <sheetView showGridLines="0" topLeftCell="A88" zoomScale="150" zoomScaleNormal="150" workbookViewId="0">
      <selection activeCell="I95" sqref="I95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148" t="s">
        <v>6</v>
      </c>
      <c r="M2" s="149"/>
      <c r="N2" s="149"/>
      <c r="O2" s="149"/>
      <c r="P2" s="149"/>
      <c r="Q2" s="149"/>
      <c r="R2" s="149"/>
      <c r="S2" s="149"/>
      <c r="T2" s="149"/>
      <c r="U2" s="149"/>
      <c r="V2" s="149"/>
      <c r="AT2" s="12" t="s">
        <v>81</v>
      </c>
    </row>
    <row r="3" spans="2:46" ht="7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77</v>
      </c>
    </row>
    <row r="4" spans="2:46" ht="25" customHeight="1">
      <c r="B4" s="15"/>
      <c r="D4" s="16" t="s">
        <v>83</v>
      </c>
      <c r="L4" s="15"/>
      <c r="M4" s="77" t="s">
        <v>11</v>
      </c>
      <c r="AT4" s="12" t="s">
        <v>4</v>
      </c>
    </row>
    <row r="5" spans="2:46" ht="7" customHeight="1">
      <c r="B5" s="15"/>
      <c r="L5" s="15"/>
    </row>
    <row r="6" spans="2:46" ht="12" customHeight="1">
      <c r="B6" s="15"/>
      <c r="D6" s="22" t="s">
        <v>17</v>
      </c>
      <c r="L6" s="15"/>
    </row>
    <row r="7" spans="2:46" ht="16.5" customHeight="1">
      <c r="B7" s="15"/>
      <c r="E7" s="177" t="str">
        <f>'Rekapitulace stavby'!K6</f>
        <v>Obecní knihovna Bohuňovice - interiér</v>
      </c>
      <c r="F7" s="178"/>
      <c r="G7" s="178"/>
      <c r="H7" s="178"/>
      <c r="L7" s="15"/>
    </row>
    <row r="8" spans="2:46" s="1" customFormat="1" ht="12" customHeight="1">
      <c r="B8" s="27"/>
      <c r="D8" s="22" t="s">
        <v>84</v>
      </c>
      <c r="L8" s="27"/>
    </row>
    <row r="9" spans="2:46" s="1" customFormat="1" ht="16.5" customHeight="1">
      <c r="B9" s="27"/>
      <c r="E9" s="174" t="s">
        <v>139</v>
      </c>
      <c r="F9" s="176"/>
      <c r="G9" s="176"/>
      <c r="H9" s="176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18</v>
      </c>
      <c r="F11" s="20" t="s">
        <v>3</v>
      </c>
      <c r="I11" s="22" t="s">
        <v>20</v>
      </c>
      <c r="J11" s="20" t="s">
        <v>3</v>
      </c>
      <c r="L11" s="27"/>
    </row>
    <row r="12" spans="2:46" s="1" customFormat="1" ht="12" customHeight="1">
      <c r="B12" s="27"/>
      <c r="D12" s="22" t="s">
        <v>21</v>
      </c>
      <c r="F12" s="20" t="s">
        <v>22</v>
      </c>
      <c r="I12" s="22" t="s">
        <v>23</v>
      </c>
      <c r="J12" s="44" t="str">
        <f>'Rekapitulace stavby'!AN8</f>
        <v>29. 4. 2024</v>
      </c>
      <c r="L12" s="27"/>
    </row>
    <row r="13" spans="2:46" s="1" customFormat="1" ht="10.75" customHeight="1">
      <c r="B13" s="27"/>
      <c r="L13" s="27"/>
    </row>
    <row r="14" spans="2:46" s="1" customFormat="1" ht="12" customHeight="1">
      <c r="B14" s="27"/>
      <c r="D14" s="22" t="s">
        <v>25</v>
      </c>
      <c r="I14" s="22" t="s">
        <v>26</v>
      </c>
      <c r="J14" s="20" t="s">
        <v>3</v>
      </c>
      <c r="L14" s="27"/>
    </row>
    <row r="15" spans="2:46" s="1" customFormat="1" ht="18" customHeight="1">
      <c r="B15" s="27"/>
      <c r="E15" s="20" t="s">
        <v>27</v>
      </c>
      <c r="I15" s="22" t="s">
        <v>28</v>
      </c>
      <c r="J15" s="20" t="s">
        <v>3</v>
      </c>
      <c r="L15" s="27"/>
    </row>
    <row r="16" spans="2:46" s="1" customFormat="1" ht="7" customHeight="1">
      <c r="B16" s="27"/>
      <c r="L16" s="27"/>
    </row>
    <row r="17" spans="2:12" s="1" customFormat="1" ht="12" customHeight="1">
      <c r="B17" s="27"/>
      <c r="D17" s="22" t="s">
        <v>29</v>
      </c>
      <c r="I17" s="22" t="s">
        <v>26</v>
      </c>
      <c r="J17" s="23" t="str">
        <f>'Rekapitulace stavby'!AN13</f>
        <v>Vyplň údaj</v>
      </c>
      <c r="L17" s="27"/>
    </row>
    <row r="18" spans="2:12" s="1" customFormat="1" ht="18" customHeight="1">
      <c r="B18" s="27"/>
      <c r="E18" s="179" t="str">
        <f>'Rekapitulace stavby'!E14</f>
        <v>Vyplň údaj</v>
      </c>
      <c r="F18" s="158"/>
      <c r="G18" s="158"/>
      <c r="H18" s="158"/>
      <c r="I18" s="22" t="s">
        <v>28</v>
      </c>
      <c r="J18" s="23" t="str">
        <f>'Rekapitulace stavby'!AN14</f>
        <v>Vyplň údaj</v>
      </c>
      <c r="L18" s="27"/>
    </row>
    <row r="19" spans="2:12" s="1" customFormat="1" ht="7" customHeight="1">
      <c r="B19" s="27"/>
      <c r="L19" s="27"/>
    </row>
    <row r="20" spans="2:12" s="1" customFormat="1" ht="12" customHeight="1">
      <c r="B20" s="27"/>
      <c r="D20" s="22" t="s">
        <v>31</v>
      </c>
      <c r="I20" s="22" t="s">
        <v>26</v>
      </c>
      <c r="J20" s="20" t="str">
        <f>IF('Rekapitulace stavby'!AN16="","",'Rekapitulace stavby'!AN16)</f>
        <v/>
      </c>
      <c r="L20" s="27"/>
    </row>
    <row r="21" spans="2:12" s="1" customFormat="1" ht="18" customHeight="1">
      <c r="B21" s="27"/>
      <c r="E21" s="20" t="str">
        <f>IF('Rekapitulace stavby'!E17="","",'Rekapitulace stavby'!E17)</f>
        <v xml:space="preserve"> </v>
      </c>
      <c r="I21" s="22" t="s">
        <v>28</v>
      </c>
      <c r="J21" s="20" t="str">
        <f>IF('Rekapitulace stavby'!AN17="","",'Rekapitulace stavby'!AN17)</f>
        <v/>
      </c>
      <c r="L21" s="27"/>
    </row>
    <row r="22" spans="2:12" s="1" customFormat="1" ht="7" customHeight="1">
      <c r="B22" s="27"/>
      <c r="L22" s="27"/>
    </row>
    <row r="23" spans="2:12" s="1" customFormat="1" ht="12" customHeight="1">
      <c r="B23" s="27"/>
      <c r="D23" s="22" t="s">
        <v>34</v>
      </c>
      <c r="I23" s="22" t="s">
        <v>26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28</v>
      </c>
      <c r="J24" s="20" t="str">
        <f>IF('Rekapitulace stavby'!AN20="","",'Rekapitulace stavby'!AN20)</f>
        <v/>
      </c>
      <c r="L24" s="27"/>
    </row>
    <row r="25" spans="2:12" s="1" customFormat="1" ht="7" customHeight="1">
      <c r="B25" s="27"/>
      <c r="L25" s="27"/>
    </row>
    <row r="26" spans="2:12" s="1" customFormat="1" ht="12" customHeight="1">
      <c r="B26" s="27"/>
      <c r="D26" s="22" t="s">
        <v>35</v>
      </c>
      <c r="L26" s="27"/>
    </row>
    <row r="27" spans="2:12" s="7" customFormat="1" ht="131.25" customHeight="1">
      <c r="B27" s="78"/>
      <c r="E27" s="162" t="s">
        <v>85</v>
      </c>
      <c r="F27" s="162"/>
      <c r="G27" s="162"/>
      <c r="H27" s="162"/>
      <c r="L27" s="78"/>
    </row>
    <row r="28" spans="2:12" s="1" customFormat="1" ht="7" customHeight="1">
      <c r="B28" s="27"/>
      <c r="L28" s="27"/>
    </row>
    <row r="29" spans="2:12" s="1" customFormat="1" ht="7" customHeight="1">
      <c r="B29" s="27"/>
      <c r="D29" s="45"/>
      <c r="E29" s="45"/>
      <c r="F29" s="45"/>
      <c r="G29" s="45"/>
      <c r="H29" s="45"/>
      <c r="I29" s="45"/>
      <c r="J29" s="45"/>
      <c r="K29" s="45"/>
      <c r="L29" s="27"/>
    </row>
    <row r="30" spans="2:12" s="1" customFormat="1" ht="25.5" customHeight="1">
      <c r="B30" s="27"/>
      <c r="D30" s="79" t="s">
        <v>37</v>
      </c>
      <c r="J30" s="58">
        <f>ROUND(J85, 2)</f>
        <v>0</v>
      </c>
      <c r="L30" s="27"/>
    </row>
    <row r="31" spans="2:12" s="1" customFormat="1" ht="7" customHeight="1">
      <c r="B31" s="27"/>
      <c r="D31" s="45"/>
      <c r="E31" s="45"/>
      <c r="F31" s="45"/>
      <c r="G31" s="45"/>
      <c r="H31" s="45"/>
      <c r="I31" s="45"/>
      <c r="J31" s="45"/>
      <c r="K31" s="45"/>
      <c r="L31" s="27"/>
    </row>
    <row r="32" spans="2:12" s="1" customFormat="1" ht="14.5" customHeight="1">
      <c r="B32" s="27"/>
      <c r="F32" s="30" t="s">
        <v>39</v>
      </c>
      <c r="I32" s="30" t="s">
        <v>38</v>
      </c>
      <c r="J32" s="30" t="s">
        <v>40</v>
      </c>
      <c r="L32" s="27"/>
    </row>
    <row r="33" spans="2:12" s="1" customFormat="1" ht="14.5" customHeight="1">
      <c r="B33" s="27"/>
      <c r="D33" s="47" t="s">
        <v>41</v>
      </c>
      <c r="E33" s="22" t="s">
        <v>42</v>
      </c>
      <c r="F33" s="76">
        <f>ROUND((SUM(BE85:BE140)),  2)</f>
        <v>0</v>
      </c>
      <c r="I33" s="80">
        <v>0.21</v>
      </c>
      <c r="J33" s="76">
        <f>ROUND(((SUM(BE85:BE140))*I33),  2)</f>
        <v>0</v>
      </c>
      <c r="L33" s="27"/>
    </row>
    <row r="34" spans="2:12" s="1" customFormat="1" ht="14.5" customHeight="1">
      <c r="B34" s="27"/>
      <c r="E34" s="22" t="s">
        <v>43</v>
      </c>
      <c r="F34" s="76">
        <f>ROUND((SUM(BF85:BF140)),  2)</f>
        <v>0</v>
      </c>
      <c r="I34" s="80">
        <v>0.12</v>
      </c>
      <c r="J34" s="76">
        <f>ROUND(((SUM(BF85:BF140))*I34),  2)</f>
        <v>0</v>
      </c>
      <c r="L34" s="27"/>
    </row>
    <row r="35" spans="2:12" s="1" customFormat="1" ht="14.5" hidden="1" customHeight="1">
      <c r="B35" s="27"/>
      <c r="E35" s="22" t="s">
        <v>44</v>
      </c>
      <c r="F35" s="76">
        <f>ROUND((SUM(BG85:BG140)),  2)</f>
        <v>0</v>
      </c>
      <c r="I35" s="80">
        <v>0.21</v>
      </c>
      <c r="J35" s="76">
        <f>0</f>
        <v>0</v>
      </c>
      <c r="L35" s="27"/>
    </row>
    <row r="36" spans="2:12" s="1" customFormat="1" ht="14.5" hidden="1" customHeight="1">
      <c r="B36" s="27"/>
      <c r="E36" s="22" t="s">
        <v>45</v>
      </c>
      <c r="F36" s="76">
        <f>ROUND((SUM(BH85:BH140)),  2)</f>
        <v>0</v>
      </c>
      <c r="I36" s="80">
        <v>0.12</v>
      </c>
      <c r="J36" s="76">
        <f>0</f>
        <v>0</v>
      </c>
      <c r="L36" s="27"/>
    </row>
    <row r="37" spans="2:12" s="1" customFormat="1" ht="14.5" hidden="1" customHeight="1">
      <c r="B37" s="27"/>
      <c r="E37" s="22" t="s">
        <v>46</v>
      </c>
      <c r="F37" s="76">
        <f>ROUND((SUM(BI85:BI140)),  2)</f>
        <v>0</v>
      </c>
      <c r="I37" s="80">
        <v>0</v>
      </c>
      <c r="J37" s="76">
        <f>0</f>
        <v>0</v>
      </c>
      <c r="L37" s="27"/>
    </row>
    <row r="38" spans="2:12" s="1" customFormat="1" ht="7" customHeight="1">
      <c r="B38" s="27"/>
      <c r="L38" s="27"/>
    </row>
    <row r="39" spans="2:12" s="1" customFormat="1" ht="25.5" customHeight="1">
      <c r="B39" s="27"/>
      <c r="C39" s="81"/>
      <c r="D39" s="82" t="s">
        <v>47</v>
      </c>
      <c r="E39" s="49"/>
      <c r="F39" s="49"/>
      <c r="G39" s="83" t="s">
        <v>48</v>
      </c>
      <c r="H39" s="84" t="s">
        <v>49</v>
      </c>
      <c r="I39" s="49"/>
      <c r="J39" s="85">
        <f>SUM(J30:J37)</f>
        <v>0</v>
      </c>
      <c r="K39" s="86"/>
      <c r="L39" s="27"/>
    </row>
    <row r="40" spans="2:12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7"/>
    </row>
    <row r="44" spans="2:12" s="1" customFormat="1" ht="7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7"/>
    </row>
    <row r="45" spans="2:12" s="1" customFormat="1" ht="25" customHeight="1">
      <c r="B45" s="27"/>
      <c r="C45" s="16" t="s">
        <v>86</v>
      </c>
      <c r="L45" s="27"/>
    </row>
    <row r="46" spans="2:12" s="1" customFormat="1" ht="7" customHeight="1">
      <c r="B46" s="27"/>
      <c r="L46" s="27"/>
    </row>
    <row r="47" spans="2:12" s="1" customFormat="1" ht="12" customHeight="1">
      <c r="B47" s="27"/>
      <c r="C47" s="22" t="s">
        <v>17</v>
      </c>
      <c r="L47" s="27"/>
    </row>
    <row r="48" spans="2:12" s="1" customFormat="1" ht="16.5" customHeight="1">
      <c r="B48" s="27"/>
      <c r="E48" s="177" t="str">
        <f>E7</f>
        <v>Obecní knihovna Bohuňovice - interiér</v>
      </c>
      <c r="F48" s="178"/>
      <c r="G48" s="178"/>
      <c r="H48" s="178"/>
      <c r="L48" s="27"/>
    </row>
    <row r="49" spans="2:47" s="1" customFormat="1" ht="12" customHeight="1">
      <c r="B49" s="27"/>
      <c r="C49" s="22" t="s">
        <v>84</v>
      </c>
      <c r="L49" s="27"/>
    </row>
    <row r="50" spans="2:47" s="1" customFormat="1" ht="16.5" customHeight="1">
      <c r="B50" s="27"/>
      <c r="E50" s="174" t="str">
        <f>E9</f>
        <v>SO 02 - Truhlářské výrobky</v>
      </c>
      <c r="F50" s="176"/>
      <c r="G50" s="176"/>
      <c r="H50" s="176"/>
      <c r="L50" s="27"/>
    </row>
    <row r="51" spans="2:47" s="1" customFormat="1" ht="7" customHeight="1">
      <c r="B51" s="27"/>
      <c r="L51" s="27"/>
    </row>
    <row r="52" spans="2:47" s="1" customFormat="1" ht="12" customHeight="1">
      <c r="B52" s="27"/>
      <c r="C52" s="22" t="s">
        <v>21</v>
      </c>
      <c r="F52" s="20" t="str">
        <f>F12</f>
        <v>6.Května 617, Bohuňovice</v>
      </c>
      <c r="I52" s="22" t="s">
        <v>23</v>
      </c>
      <c r="J52" s="44" t="str">
        <f>IF(J12="","",J12)</f>
        <v>29. 4. 2024</v>
      </c>
      <c r="L52" s="27"/>
    </row>
    <row r="53" spans="2:47" s="1" customFormat="1" ht="7" customHeight="1">
      <c r="B53" s="27"/>
      <c r="L53" s="27"/>
    </row>
    <row r="54" spans="2:47" s="1" customFormat="1" ht="15.25" customHeight="1">
      <c r="B54" s="27"/>
      <c r="C54" s="22" t="s">
        <v>25</v>
      </c>
      <c r="F54" s="20" t="str">
        <f>E15</f>
        <v>Obec Bohuňovice</v>
      </c>
      <c r="I54" s="22" t="s">
        <v>31</v>
      </c>
      <c r="J54" s="25" t="str">
        <f>E21</f>
        <v xml:space="preserve"> </v>
      </c>
      <c r="L54" s="27"/>
    </row>
    <row r="55" spans="2:47" s="1" customFormat="1" ht="15.25" customHeight="1">
      <c r="B55" s="27"/>
      <c r="C55" s="22" t="s">
        <v>29</v>
      </c>
      <c r="F55" s="20" t="str">
        <f>IF(E18="","",E18)</f>
        <v>Vyplň údaj</v>
      </c>
      <c r="I55" s="22" t="s">
        <v>34</v>
      </c>
      <c r="J55" s="25" t="str">
        <f>E24</f>
        <v xml:space="preserve"> </v>
      </c>
      <c r="L55" s="27"/>
    </row>
    <row r="56" spans="2:47" s="1" customFormat="1" ht="10.25" customHeight="1">
      <c r="B56" s="27"/>
      <c r="L56" s="27"/>
    </row>
    <row r="57" spans="2:47" s="1" customFormat="1" ht="29.25" customHeight="1">
      <c r="B57" s="27"/>
      <c r="C57" s="87" t="s">
        <v>87</v>
      </c>
      <c r="D57" s="81"/>
      <c r="E57" s="81"/>
      <c r="F57" s="81"/>
      <c r="G57" s="81"/>
      <c r="H57" s="81"/>
      <c r="I57" s="81"/>
      <c r="J57" s="88" t="s">
        <v>88</v>
      </c>
      <c r="K57" s="81"/>
      <c r="L57" s="27"/>
    </row>
    <row r="58" spans="2:47" s="1" customFormat="1" ht="10.25" customHeight="1">
      <c r="B58" s="27"/>
      <c r="L58" s="27"/>
    </row>
    <row r="59" spans="2:47" s="1" customFormat="1" ht="22.75" customHeight="1">
      <c r="B59" s="27"/>
      <c r="C59" s="89" t="s">
        <v>69</v>
      </c>
      <c r="J59" s="58">
        <f>J85</f>
        <v>0</v>
      </c>
      <c r="L59" s="27"/>
      <c r="AU59" s="12" t="s">
        <v>89</v>
      </c>
    </row>
    <row r="60" spans="2:47" s="8" customFormat="1" ht="25" customHeight="1">
      <c r="B60" s="90"/>
      <c r="D60" s="91" t="s">
        <v>140</v>
      </c>
      <c r="E60" s="92"/>
      <c r="F60" s="92"/>
      <c r="G60" s="92"/>
      <c r="H60" s="92"/>
      <c r="I60" s="92"/>
      <c r="J60" s="93">
        <f>J86</f>
        <v>0</v>
      </c>
      <c r="L60" s="90"/>
    </row>
    <row r="61" spans="2:47" s="8" customFormat="1" ht="25" customHeight="1">
      <c r="B61" s="90"/>
      <c r="D61" s="91" t="s">
        <v>141</v>
      </c>
      <c r="E61" s="92"/>
      <c r="F61" s="92"/>
      <c r="G61" s="92"/>
      <c r="H61" s="92"/>
      <c r="I61" s="92"/>
      <c r="J61" s="93">
        <f>J97</f>
        <v>0</v>
      </c>
      <c r="L61" s="90"/>
    </row>
    <row r="62" spans="2:47" s="8" customFormat="1" ht="25" customHeight="1">
      <c r="B62" s="90"/>
      <c r="D62" s="91" t="s">
        <v>142</v>
      </c>
      <c r="E62" s="92"/>
      <c r="F62" s="92"/>
      <c r="G62" s="92"/>
      <c r="H62" s="92"/>
      <c r="I62" s="92"/>
      <c r="J62" s="93">
        <f>J100</f>
        <v>0</v>
      </c>
      <c r="L62" s="90"/>
    </row>
    <row r="63" spans="2:47" s="8" customFormat="1" ht="25" customHeight="1">
      <c r="B63" s="90"/>
      <c r="D63" s="91" t="s">
        <v>143</v>
      </c>
      <c r="E63" s="92"/>
      <c r="F63" s="92"/>
      <c r="G63" s="92"/>
      <c r="H63" s="92"/>
      <c r="I63" s="92"/>
      <c r="J63" s="93">
        <f>J138</f>
        <v>0</v>
      </c>
      <c r="L63" s="90"/>
    </row>
    <row r="64" spans="2:47" s="8" customFormat="1" ht="25" customHeight="1">
      <c r="B64" s="90"/>
      <c r="D64" s="91" t="s">
        <v>189</v>
      </c>
      <c r="E64" s="92"/>
      <c r="F64" s="92"/>
      <c r="G64" s="92"/>
      <c r="H64" s="92"/>
      <c r="I64" s="92"/>
      <c r="J64" s="93">
        <f>J139</f>
        <v>0</v>
      </c>
      <c r="L64" s="90"/>
    </row>
    <row r="65" spans="2:12" s="8" customFormat="1" ht="25" customHeight="1">
      <c r="B65" s="90"/>
      <c r="D65" s="133"/>
      <c r="E65" s="134"/>
      <c r="F65" s="134"/>
      <c r="G65" s="134"/>
      <c r="H65" s="134"/>
      <c r="I65" s="134"/>
      <c r="J65" s="135"/>
      <c r="L65" s="90"/>
    </row>
    <row r="66" spans="2:12" s="1" customFormat="1" ht="21.75" customHeight="1">
      <c r="B66" s="27"/>
      <c r="L66" s="27"/>
    </row>
    <row r="67" spans="2:12" s="1" customFormat="1" ht="7" customHeight="1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27"/>
    </row>
    <row r="71" spans="2:12" s="1" customFormat="1" ht="7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27"/>
    </row>
    <row r="72" spans="2:12" s="1" customFormat="1" ht="25" customHeight="1">
      <c r="B72" s="27"/>
      <c r="C72" s="16" t="s">
        <v>90</v>
      </c>
      <c r="L72" s="27"/>
    </row>
    <row r="73" spans="2:12" s="1" customFormat="1" ht="7" customHeight="1">
      <c r="B73" s="27"/>
      <c r="L73" s="27"/>
    </row>
    <row r="74" spans="2:12" s="1" customFormat="1" ht="12" customHeight="1">
      <c r="B74" s="27"/>
      <c r="C74" s="22" t="s">
        <v>17</v>
      </c>
      <c r="L74" s="27"/>
    </row>
    <row r="75" spans="2:12" s="1" customFormat="1" ht="16.5" customHeight="1">
      <c r="B75" s="27"/>
      <c r="E75" s="177" t="str">
        <f>E7</f>
        <v>Obecní knihovna Bohuňovice - interiér</v>
      </c>
      <c r="F75" s="178"/>
      <c r="G75" s="178"/>
      <c r="H75" s="178"/>
      <c r="L75" s="27"/>
    </row>
    <row r="76" spans="2:12" s="1" customFormat="1" ht="12" customHeight="1">
      <c r="B76" s="27"/>
      <c r="C76" s="22" t="s">
        <v>84</v>
      </c>
      <c r="L76" s="27"/>
    </row>
    <row r="77" spans="2:12" s="1" customFormat="1" ht="16.5" customHeight="1">
      <c r="B77" s="27"/>
      <c r="E77" s="174" t="str">
        <f>E9</f>
        <v>SO 02 - Truhlářské výrobky</v>
      </c>
      <c r="F77" s="176"/>
      <c r="G77" s="176"/>
      <c r="H77" s="176"/>
      <c r="L77" s="27"/>
    </row>
    <row r="78" spans="2:12" s="1" customFormat="1" ht="7" customHeight="1">
      <c r="B78" s="27"/>
      <c r="L78" s="27"/>
    </row>
    <row r="79" spans="2:12" s="1" customFormat="1" ht="12" customHeight="1">
      <c r="B79" s="27"/>
      <c r="C79" s="22" t="s">
        <v>21</v>
      </c>
      <c r="F79" s="20" t="str">
        <f>F12</f>
        <v>6.Května 617, Bohuňovice</v>
      </c>
      <c r="I79" s="22" t="s">
        <v>23</v>
      </c>
      <c r="J79" s="44" t="str">
        <f>IF(J12="","",J12)</f>
        <v>29. 4. 2024</v>
      </c>
      <c r="L79" s="27"/>
    </row>
    <row r="80" spans="2:12" s="1" customFormat="1" ht="7" customHeight="1">
      <c r="B80" s="27"/>
      <c r="L80" s="27"/>
    </row>
    <row r="81" spans="2:65" s="1" customFormat="1" ht="15.25" customHeight="1">
      <c r="B81" s="27"/>
      <c r="C81" s="22" t="s">
        <v>25</v>
      </c>
      <c r="F81" s="20" t="str">
        <f>E15</f>
        <v>Obec Bohuňovice</v>
      </c>
      <c r="I81" s="22" t="s">
        <v>31</v>
      </c>
      <c r="J81" s="25" t="str">
        <f>E21</f>
        <v xml:space="preserve"> </v>
      </c>
      <c r="L81" s="27"/>
    </row>
    <row r="82" spans="2:65" s="1" customFormat="1" ht="15.25" customHeight="1">
      <c r="B82" s="27"/>
      <c r="C82" s="22" t="s">
        <v>29</v>
      </c>
      <c r="F82" s="20" t="str">
        <f>IF(E18="","",E18)</f>
        <v>Vyplň údaj</v>
      </c>
      <c r="I82" s="22" t="s">
        <v>34</v>
      </c>
      <c r="J82" s="25" t="str">
        <f>E24</f>
        <v xml:space="preserve"> </v>
      </c>
      <c r="L82" s="27"/>
    </row>
    <row r="83" spans="2:65" s="1" customFormat="1" ht="10.25" customHeight="1">
      <c r="B83" s="27"/>
      <c r="L83" s="27"/>
    </row>
    <row r="84" spans="2:65" s="9" customFormat="1" ht="29.25" customHeight="1">
      <c r="B84" s="94"/>
      <c r="C84" s="95" t="s">
        <v>91</v>
      </c>
      <c r="D84" s="96" t="s">
        <v>56</v>
      </c>
      <c r="E84" s="96" t="s">
        <v>52</v>
      </c>
      <c r="F84" s="96" t="s">
        <v>53</v>
      </c>
      <c r="G84" s="96" t="s">
        <v>92</v>
      </c>
      <c r="H84" s="96" t="s">
        <v>93</v>
      </c>
      <c r="I84" s="96" t="s">
        <v>94</v>
      </c>
      <c r="J84" s="96" t="s">
        <v>88</v>
      </c>
      <c r="K84" s="97" t="s">
        <v>95</v>
      </c>
      <c r="L84" s="94"/>
      <c r="M84" s="51" t="s">
        <v>3</v>
      </c>
      <c r="N84" s="52" t="s">
        <v>41</v>
      </c>
      <c r="O84" s="52" t="s">
        <v>96</v>
      </c>
      <c r="P84" s="52" t="s">
        <v>97</v>
      </c>
      <c r="Q84" s="52" t="s">
        <v>98</v>
      </c>
      <c r="R84" s="52" t="s">
        <v>99</v>
      </c>
      <c r="S84" s="52" t="s">
        <v>100</v>
      </c>
      <c r="T84" s="53" t="s">
        <v>101</v>
      </c>
    </row>
    <row r="85" spans="2:65" s="1" customFormat="1" ht="22.75" customHeight="1">
      <c r="B85" s="27"/>
      <c r="C85" s="56" t="s">
        <v>102</v>
      </c>
      <c r="J85" s="98">
        <f>BK85</f>
        <v>0</v>
      </c>
      <c r="L85" s="27"/>
      <c r="M85" s="54"/>
      <c r="N85" s="45"/>
      <c r="O85" s="45"/>
      <c r="P85" s="99">
        <f>P86+P97+P100+P138</f>
        <v>0</v>
      </c>
      <c r="Q85" s="45"/>
      <c r="R85" s="99">
        <f>R86+R97+R100+R138</f>
        <v>0</v>
      </c>
      <c r="S85" s="45"/>
      <c r="T85" s="100">
        <f>T86+T97+T100+T138</f>
        <v>0</v>
      </c>
      <c r="AT85" s="12" t="s">
        <v>70</v>
      </c>
      <c r="AU85" s="12" t="s">
        <v>89</v>
      </c>
      <c r="BK85" s="101">
        <f>BK86+BK97+BK100+BK138</f>
        <v>0</v>
      </c>
    </row>
    <row r="86" spans="2:65" s="10" customFormat="1" ht="26" customHeight="1">
      <c r="B86" s="102"/>
      <c r="D86" s="103" t="s">
        <v>70</v>
      </c>
      <c r="E86" s="104" t="s">
        <v>138</v>
      </c>
      <c r="F86" s="104" t="s">
        <v>144</v>
      </c>
      <c r="I86" s="105"/>
      <c r="J86" s="106">
        <f>BK86</f>
        <v>0</v>
      </c>
      <c r="L86" s="102"/>
      <c r="M86" s="107"/>
      <c r="P86" s="108">
        <f>SUM(P87:P96)</f>
        <v>0</v>
      </c>
      <c r="R86" s="108">
        <f>SUM(R87:R96)</f>
        <v>0</v>
      </c>
      <c r="T86" s="109">
        <f>SUM(T87:T96)</f>
        <v>0</v>
      </c>
      <c r="AR86" s="103" t="s">
        <v>76</v>
      </c>
      <c r="AT86" s="110" t="s">
        <v>70</v>
      </c>
      <c r="AU86" s="110" t="s">
        <v>71</v>
      </c>
      <c r="AY86" s="103" t="s">
        <v>103</v>
      </c>
      <c r="BK86" s="111">
        <f>SUM(BK87:BK96)</f>
        <v>0</v>
      </c>
    </row>
    <row r="87" spans="2:65" s="1" customFormat="1" ht="33" customHeight="1">
      <c r="B87" s="112"/>
      <c r="C87" s="113" t="s">
        <v>76</v>
      </c>
      <c r="D87" s="113" t="s">
        <v>105</v>
      </c>
      <c r="E87" s="114" t="s">
        <v>145</v>
      </c>
      <c r="F87" s="136" t="s">
        <v>190</v>
      </c>
      <c r="G87" s="116" t="s">
        <v>3</v>
      </c>
      <c r="H87" s="117">
        <v>6</v>
      </c>
      <c r="I87" s="118"/>
      <c r="J87" s="119">
        <f>ROUND(I87*H87,2)</f>
        <v>0</v>
      </c>
      <c r="K87" s="115" t="s">
        <v>127</v>
      </c>
      <c r="L87" s="27"/>
      <c r="M87" s="120" t="s">
        <v>3</v>
      </c>
      <c r="N87" s="121" t="s">
        <v>42</v>
      </c>
      <c r="P87" s="122">
        <f>O87*H87</f>
        <v>0</v>
      </c>
      <c r="Q87" s="122">
        <v>0</v>
      </c>
      <c r="R87" s="122">
        <f>Q87*H87</f>
        <v>0</v>
      </c>
      <c r="S87" s="122">
        <v>0</v>
      </c>
      <c r="T87" s="123">
        <f>S87*H87</f>
        <v>0</v>
      </c>
      <c r="AR87" s="124" t="s">
        <v>106</v>
      </c>
      <c r="AT87" s="124" t="s">
        <v>105</v>
      </c>
      <c r="AU87" s="124" t="s">
        <v>76</v>
      </c>
      <c r="AY87" s="12" t="s">
        <v>103</v>
      </c>
      <c r="BE87" s="125">
        <f>IF(N87="základní",J87,0)</f>
        <v>0</v>
      </c>
      <c r="BF87" s="125">
        <f>IF(N87="snížená",J87,0)</f>
        <v>0</v>
      </c>
      <c r="BG87" s="125">
        <f>IF(N87="zákl. přenesená",J87,0)</f>
        <v>0</v>
      </c>
      <c r="BH87" s="125">
        <f>IF(N87="sníž. přenesená",J87,0)</f>
        <v>0</v>
      </c>
      <c r="BI87" s="125">
        <f>IF(N87="nulová",J87,0)</f>
        <v>0</v>
      </c>
      <c r="BJ87" s="12" t="s">
        <v>76</v>
      </c>
      <c r="BK87" s="125">
        <f>ROUND(I87*H87,2)</f>
        <v>0</v>
      </c>
      <c r="BL87" s="12" t="s">
        <v>106</v>
      </c>
      <c r="BM87" s="124" t="s">
        <v>77</v>
      </c>
    </row>
    <row r="88" spans="2:65" s="1" customFormat="1" ht="36">
      <c r="B88" s="27"/>
      <c r="D88" s="128" t="s">
        <v>128</v>
      </c>
      <c r="F88" s="129" t="s">
        <v>203</v>
      </c>
      <c r="I88" s="126"/>
      <c r="L88" s="27"/>
      <c r="M88" s="127"/>
      <c r="T88" s="48"/>
      <c r="AT88" s="12" t="s">
        <v>128</v>
      </c>
      <c r="AU88" s="12" t="s">
        <v>76</v>
      </c>
    </row>
    <row r="89" spans="2:65" s="1" customFormat="1" ht="21.75" customHeight="1">
      <c r="B89" s="112"/>
      <c r="C89" s="113" t="s">
        <v>77</v>
      </c>
      <c r="D89" s="113" t="s">
        <v>105</v>
      </c>
      <c r="E89" s="114" t="s">
        <v>146</v>
      </c>
      <c r="F89" s="136" t="s">
        <v>201</v>
      </c>
      <c r="G89" s="116" t="s">
        <v>3</v>
      </c>
      <c r="H89" s="117">
        <v>2</v>
      </c>
      <c r="I89" s="118"/>
      <c r="J89" s="119">
        <f>ROUND(I89*H89,2)</f>
        <v>0</v>
      </c>
      <c r="K89" s="115" t="s">
        <v>127</v>
      </c>
      <c r="L89" s="27"/>
      <c r="M89" s="120" t="s">
        <v>3</v>
      </c>
      <c r="N89" s="121" t="s">
        <v>42</v>
      </c>
      <c r="P89" s="122">
        <f>O89*H89</f>
        <v>0</v>
      </c>
      <c r="Q89" s="122">
        <v>0</v>
      </c>
      <c r="R89" s="122">
        <f>Q89*H89</f>
        <v>0</v>
      </c>
      <c r="S89" s="122">
        <v>0</v>
      </c>
      <c r="T89" s="123">
        <f>S89*H89</f>
        <v>0</v>
      </c>
      <c r="AR89" s="124" t="s">
        <v>106</v>
      </c>
      <c r="AT89" s="124" t="s">
        <v>105</v>
      </c>
      <c r="AU89" s="124" t="s">
        <v>76</v>
      </c>
      <c r="AY89" s="12" t="s">
        <v>103</v>
      </c>
      <c r="BE89" s="125">
        <f>IF(N89="základní",J89,0)</f>
        <v>0</v>
      </c>
      <c r="BF89" s="125">
        <f>IF(N89="snížená",J89,0)</f>
        <v>0</v>
      </c>
      <c r="BG89" s="125">
        <f>IF(N89="zákl. přenesená",J89,0)</f>
        <v>0</v>
      </c>
      <c r="BH89" s="125">
        <f>IF(N89="sníž. přenesená",J89,0)</f>
        <v>0</v>
      </c>
      <c r="BI89" s="125">
        <f>IF(N89="nulová",J89,0)</f>
        <v>0</v>
      </c>
      <c r="BJ89" s="12" t="s">
        <v>76</v>
      </c>
      <c r="BK89" s="125">
        <f>ROUND(I89*H89,2)</f>
        <v>0</v>
      </c>
      <c r="BL89" s="12" t="s">
        <v>106</v>
      </c>
      <c r="BM89" s="124" t="s">
        <v>106</v>
      </c>
    </row>
    <row r="90" spans="2:65" s="1" customFormat="1" ht="24">
      <c r="B90" s="27"/>
      <c r="D90" s="128" t="s">
        <v>128</v>
      </c>
      <c r="F90" s="129" t="s">
        <v>200</v>
      </c>
      <c r="I90" s="126"/>
      <c r="L90" s="27"/>
      <c r="M90" s="127"/>
      <c r="T90" s="48"/>
      <c r="AT90" s="12" t="s">
        <v>128</v>
      </c>
      <c r="AU90" s="12" t="s">
        <v>76</v>
      </c>
    </row>
    <row r="91" spans="2:65" s="1" customFormat="1" ht="16.5" customHeight="1">
      <c r="B91" s="112"/>
      <c r="C91" s="113" t="s">
        <v>82</v>
      </c>
      <c r="D91" s="113" t="s">
        <v>105</v>
      </c>
      <c r="E91" s="114" t="s">
        <v>147</v>
      </c>
      <c r="F91" s="136" t="s">
        <v>196</v>
      </c>
      <c r="G91" s="116" t="s">
        <v>3</v>
      </c>
      <c r="H91" s="117">
        <v>1</v>
      </c>
      <c r="I91" s="118"/>
      <c r="J91" s="119">
        <f>ROUND(I91*H91,2)</f>
        <v>0</v>
      </c>
      <c r="K91" s="115" t="s">
        <v>127</v>
      </c>
      <c r="L91" s="27"/>
      <c r="M91" s="120" t="s">
        <v>3</v>
      </c>
      <c r="N91" s="121" t="s">
        <v>42</v>
      </c>
      <c r="P91" s="122">
        <f>O91*H91</f>
        <v>0</v>
      </c>
      <c r="Q91" s="122">
        <v>0</v>
      </c>
      <c r="R91" s="122">
        <f>Q91*H91</f>
        <v>0</v>
      </c>
      <c r="S91" s="122">
        <v>0</v>
      </c>
      <c r="T91" s="123">
        <f>S91*H91</f>
        <v>0</v>
      </c>
      <c r="AR91" s="124" t="s">
        <v>106</v>
      </c>
      <c r="AT91" s="124" t="s">
        <v>105</v>
      </c>
      <c r="AU91" s="124" t="s">
        <v>76</v>
      </c>
      <c r="AY91" s="12" t="s">
        <v>103</v>
      </c>
      <c r="BE91" s="125">
        <f>IF(N91="základní",J91,0)</f>
        <v>0</v>
      </c>
      <c r="BF91" s="125">
        <f>IF(N91="snížená",J91,0)</f>
        <v>0</v>
      </c>
      <c r="BG91" s="125">
        <f>IF(N91="zákl. přenesená",J91,0)</f>
        <v>0</v>
      </c>
      <c r="BH91" s="125">
        <f>IF(N91="sníž. přenesená",J91,0)</f>
        <v>0</v>
      </c>
      <c r="BI91" s="125">
        <f>IF(N91="nulová",J91,0)</f>
        <v>0</v>
      </c>
      <c r="BJ91" s="12" t="s">
        <v>76</v>
      </c>
      <c r="BK91" s="125">
        <f>ROUND(I91*H91,2)</f>
        <v>0</v>
      </c>
      <c r="BL91" s="12" t="s">
        <v>106</v>
      </c>
      <c r="BM91" s="124" t="s">
        <v>104</v>
      </c>
    </row>
    <row r="92" spans="2:65" s="1" customFormat="1" ht="24">
      <c r="B92" s="27"/>
      <c r="D92" s="128" t="s">
        <v>128</v>
      </c>
      <c r="F92" s="129" t="s">
        <v>199</v>
      </c>
      <c r="I92" s="126"/>
      <c r="L92" s="27"/>
      <c r="M92" s="127"/>
      <c r="T92" s="48"/>
      <c r="AT92" s="12" t="s">
        <v>128</v>
      </c>
      <c r="AU92" s="12" t="s">
        <v>76</v>
      </c>
    </row>
    <row r="93" spans="2:65" s="1" customFormat="1" ht="24.25" customHeight="1">
      <c r="B93" s="112"/>
      <c r="C93" s="113" t="s">
        <v>106</v>
      </c>
      <c r="D93" s="113" t="s">
        <v>105</v>
      </c>
      <c r="E93" s="114" t="s">
        <v>148</v>
      </c>
      <c r="F93" s="136" t="s">
        <v>197</v>
      </c>
      <c r="G93" s="116" t="s">
        <v>3</v>
      </c>
      <c r="H93" s="117">
        <v>3</v>
      </c>
      <c r="I93" s="118"/>
      <c r="J93" s="119">
        <f>ROUND(I93*H93,2)</f>
        <v>0</v>
      </c>
      <c r="K93" s="115" t="s">
        <v>127</v>
      </c>
      <c r="L93" s="27"/>
      <c r="M93" s="120" t="s">
        <v>3</v>
      </c>
      <c r="N93" s="121" t="s">
        <v>42</v>
      </c>
      <c r="P93" s="122">
        <f>O93*H93</f>
        <v>0</v>
      </c>
      <c r="Q93" s="122">
        <v>0</v>
      </c>
      <c r="R93" s="122">
        <f>Q93*H93</f>
        <v>0</v>
      </c>
      <c r="S93" s="122">
        <v>0</v>
      </c>
      <c r="T93" s="123">
        <f>S93*H93</f>
        <v>0</v>
      </c>
      <c r="AR93" s="124" t="s">
        <v>106</v>
      </c>
      <c r="AT93" s="124" t="s">
        <v>105</v>
      </c>
      <c r="AU93" s="124" t="s">
        <v>76</v>
      </c>
      <c r="AY93" s="12" t="s">
        <v>103</v>
      </c>
      <c r="BE93" s="125">
        <f>IF(N93="základní",J93,0)</f>
        <v>0</v>
      </c>
      <c r="BF93" s="125">
        <f>IF(N93="snížená",J93,0)</f>
        <v>0</v>
      </c>
      <c r="BG93" s="125">
        <f>IF(N93="zákl. přenesená",J93,0)</f>
        <v>0</v>
      </c>
      <c r="BH93" s="125">
        <f>IF(N93="sníž. přenesená",J93,0)</f>
        <v>0</v>
      </c>
      <c r="BI93" s="125">
        <f>IF(N93="nulová",J93,0)</f>
        <v>0</v>
      </c>
      <c r="BJ93" s="12" t="s">
        <v>76</v>
      </c>
      <c r="BK93" s="125">
        <f>ROUND(I93*H93,2)</f>
        <v>0</v>
      </c>
      <c r="BL93" s="12" t="s">
        <v>106</v>
      </c>
      <c r="BM93" s="124" t="s">
        <v>109</v>
      </c>
    </row>
    <row r="94" spans="2:65" s="1" customFormat="1" ht="24">
      <c r="B94" s="27"/>
      <c r="D94" s="128" t="s">
        <v>128</v>
      </c>
      <c r="F94" s="129" t="s">
        <v>199</v>
      </c>
      <c r="I94" s="126"/>
      <c r="L94" s="27"/>
      <c r="M94" s="127"/>
      <c r="T94" s="48"/>
      <c r="AT94" s="12" t="s">
        <v>128</v>
      </c>
      <c r="AU94" s="12" t="s">
        <v>76</v>
      </c>
    </row>
    <row r="95" spans="2:65" s="1" customFormat="1" ht="21.75" customHeight="1">
      <c r="B95" s="112"/>
      <c r="C95" s="113" t="s">
        <v>107</v>
      </c>
      <c r="D95" s="113" t="s">
        <v>105</v>
      </c>
      <c r="E95" s="114" t="s">
        <v>149</v>
      </c>
      <c r="F95" s="136" t="s">
        <v>198</v>
      </c>
      <c r="G95" s="116" t="s">
        <v>3</v>
      </c>
      <c r="H95" s="117">
        <v>1</v>
      </c>
      <c r="I95" s="118"/>
      <c r="J95" s="119">
        <f>ROUND(I95*H95,2)</f>
        <v>0</v>
      </c>
      <c r="K95" s="115" t="s">
        <v>127</v>
      </c>
      <c r="L95" s="27"/>
      <c r="M95" s="120" t="s">
        <v>3</v>
      </c>
      <c r="N95" s="121" t="s">
        <v>42</v>
      </c>
      <c r="P95" s="122">
        <f>O95*H95</f>
        <v>0</v>
      </c>
      <c r="Q95" s="122">
        <v>0</v>
      </c>
      <c r="R95" s="122">
        <f>Q95*H95</f>
        <v>0</v>
      </c>
      <c r="S95" s="122">
        <v>0</v>
      </c>
      <c r="T95" s="123">
        <f>S95*H95</f>
        <v>0</v>
      </c>
      <c r="AR95" s="124" t="s">
        <v>106</v>
      </c>
      <c r="AT95" s="124" t="s">
        <v>105</v>
      </c>
      <c r="AU95" s="124" t="s">
        <v>76</v>
      </c>
      <c r="AY95" s="12" t="s">
        <v>103</v>
      </c>
      <c r="BE95" s="125">
        <f>IF(N95="základní",J95,0)</f>
        <v>0</v>
      </c>
      <c r="BF95" s="125">
        <f>IF(N95="snížená",J95,0)</f>
        <v>0</v>
      </c>
      <c r="BG95" s="125">
        <f>IF(N95="zákl. přenesená",J95,0)</f>
        <v>0</v>
      </c>
      <c r="BH95" s="125">
        <f>IF(N95="sníž. přenesená",J95,0)</f>
        <v>0</v>
      </c>
      <c r="BI95" s="125">
        <f>IF(N95="nulová",J95,0)</f>
        <v>0</v>
      </c>
      <c r="BJ95" s="12" t="s">
        <v>76</v>
      </c>
      <c r="BK95" s="125">
        <f>ROUND(I95*H95,2)</f>
        <v>0</v>
      </c>
      <c r="BL95" s="12" t="s">
        <v>106</v>
      </c>
      <c r="BM95" s="124" t="s">
        <v>111</v>
      </c>
    </row>
    <row r="96" spans="2:65" s="1" customFormat="1" ht="24">
      <c r="B96" s="27"/>
      <c r="D96" s="128" t="s">
        <v>128</v>
      </c>
      <c r="F96" s="129" t="s">
        <v>199</v>
      </c>
      <c r="I96" s="126"/>
      <c r="L96" s="27"/>
      <c r="M96" s="127"/>
      <c r="T96" s="48"/>
      <c r="AT96" s="12" t="s">
        <v>128</v>
      </c>
      <c r="AU96" s="12" t="s">
        <v>76</v>
      </c>
    </row>
    <row r="97" spans="2:65" s="10" customFormat="1" ht="26" customHeight="1">
      <c r="B97" s="102"/>
      <c r="D97" s="103" t="s">
        <v>70</v>
      </c>
      <c r="E97" s="104" t="s">
        <v>150</v>
      </c>
      <c r="F97" s="104" t="s">
        <v>151</v>
      </c>
      <c r="I97" s="105"/>
      <c r="J97" s="106">
        <f>BK97</f>
        <v>0</v>
      </c>
      <c r="L97" s="102"/>
      <c r="M97" s="107"/>
      <c r="P97" s="108">
        <f>SUM(P98:P99)</f>
        <v>0</v>
      </c>
      <c r="R97" s="108">
        <f>SUM(R98:R99)</f>
        <v>0</v>
      </c>
      <c r="T97" s="109">
        <f>SUM(T98:T99)</f>
        <v>0</v>
      </c>
      <c r="AR97" s="103" t="s">
        <v>76</v>
      </c>
      <c r="AT97" s="110" t="s">
        <v>70</v>
      </c>
      <c r="AU97" s="110" t="s">
        <v>71</v>
      </c>
      <c r="AY97" s="103" t="s">
        <v>103</v>
      </c>
      <c r="BK97" s="111">
        <f>SUM(BK98:BK99)</f>
        <v>0</v>
      </c>
    </row>
    <row r="98" spans="2:65" s="1" customFormat="1" ht="16.5" customHeight="1">
      <c r="B98" s="112"/>
      <c r="C98" s="113" t="s">
        <v>104</v>
      </c>
      <c r="D98" s="113" t="s">
        <v>105</v>
      </c>
      <c r="E98" s="114" t="s">
        <v>152</v>
      </c>
      <c r="F98" s="115" t="s">
        <v>153</v>
      </c>
      <c r="G98" s="116" t="s">
        <v>3</v>
      </c>
      <c r="H98" s="117">
        <v>2</v>
      </c>
      <c r="I98" s="118"/>
      <c r="J98" s="119">
        <f>ROUND(I98*H98,2)</f>
        <v>0</v>
      </c>
      <c r="K98" s="115" t="s">
        <v>127</v>
      </c>
      <c r="L98" s="27"/>
      <c r="M98" s="120" t="s">
        <v>3</v>
      </c>
      <c r="N98" s="121" t="s">
        <v>42</v>
      </c>
      <c r="P98" s="122">
        <f>O98*H98</f>
        <v>0</v>
      </c>
      <c r="Q98" s="122">
        <v>0</v>
      </c>
      <c r="R98" s="122">
        <f>Q98*H98</f>
        <v>0</v>
      </c>
      <c r="S98" s="122">
        <v>0</v>
      </c>
      <c r="T98" s="123">
        <f>S98*H98</f>
        <v>0</v>
      </c>
      <c r="AR98" s="124" t="s">
        <v>106</v>
      </c>
      <c r="AT98" s="124" t="s">
        <v>105</v>
      </c>
      <c r="AU98" s="124" t="s">
        <v>76</v>
      </c>
      <c r="AY98" s="12" t="s">
        <v>103</v>
      </c>
      <c r="BE98" s="125">
        <f>IF(N98="základní",J98,0)</f>
        <v>0</v>
      </c>
      <c r="BF98" s="125">
        <f>IF(N98="snížená",J98,0)</f>
        <v>0</v>
      </c>
      <c r="BG98" s="125">
        <f>IF(N98="zákl. přenesená",J98,0)</f>
        <v>0</v>
      </c>
      <c r="BH98" s="125">
        <f>IF(N98="sníž. přenesená",J98,0)</f>
        <v>0</v>
      </c>
      <c r="BI98" s="125">
        <f>IF(N98="nulová",J98,0)</f>
        <v>0</v>
      </c>
      <c r="BJ98" s="12" t="s">
        <v>76</v>
      </c>
      <c r="BK98" s="125">
        <f>ROUND(I98*H98,2)</f>
        <v>0</v>
      </c>
      <c r="BL98" s="12" t="s">
        <v>106</v>
      </c>
      <c r="BM98" s="124" t="s">
        <v>9</v>
      </c>
    </row>
    <row r="99" spans="2:65" s="1" customFormat="1" ht="36">
      <c r="B99" s="27"/>
      <c r="D99" s="128" t="s">
        <v>128</v>
      </c>
      <c r="F99" s="129" t="s">
        <v>204</v>
      </c>
      <c r="I99" s="126"/>
      <c r="L99" s="27"/>
      <c r="M99" s="127"/>
      <c r="T99" s="48"/>
      <c r="AT99" s="12" t="s">
        <v>128</v>
      </c>
      <c r="AU99" s="12" t="s">
        <v>76</v>
      </c>
    </row>
    <row r="100" spans="2:65" s="10" customFormat="1" ht="26" customHeight="1">
      <c r="B100" s="102"/>
      <c r="D100" s="103" t="s">
        <v>70</v>
      </c>
      <c r="E100" s="104" t="s">
        <v>154</v>
      </c>
      <c r="F100" s="104" t="s">
        <v>155</v>
      </c>
      <c r="I100" s="105"/>
      <c r="J100" s="106">
        <f>BK100</f>
        <v>0</v>
      </c>
      <c r="L100" s="102"/>
      <c r="M100" s="107"/>
      <c r="P100" s="108">
        <f>SUM(P101:P134)</f>
        <v>0</v>
      </c>
      <c r="R100" s="108">
        <f>SUM(R101:R134)</f>
        <v>0</v>
      </c>
      <c r="T100" s="109">
        <f>SUM(T101:T134)</f>
        <v>0</v>
      </c>
      <c r="AR100" s="103" t="s">
        <v>76</v>
      </c>
      <c r="AT100" s="110" t="s">
        <v>70</v>
      </c>
      <c r="AU100" s="110" t="s">
        <v>71</v>
      </c>
      <c r="AY100" s="103" t="s">
        <v>103</v>
      </c>
      <c r="BK100" s="111">
        <f>SUM(BK101:BK134)</f>
        <v>0</v>
      </c>
    </row>
    <row r="101" spans="2:65" s="1" customFormat="1" ht="16.5" customHeight="1">
      <c r="B101" s="112"/>
      <c r="C101" s="113" t="s">
        <v>108</v>
      </c>
      <c r="D101" s="113" t="s">
        <v>105</v>
      </c>
      <c r="E101" s="114" t="s">
        <v>156</v>
      </c>
      <c r="F101" s="115" t="s">
        <v>157</v>
      </c>
      <c r="G101" s="116" t="s">
        <v>3</v>
      </c>
      <c r="H101" s="117">
        <v>1</v>
      </c>
      <c r="I101" s="118"/>
      <c r="J101" s="119">
        <f>ROUND(I101*H101,2)</f>
        <v>0</v>
      </c>
      <c r="K101" s="115" t="s">
        <v>127</v>
      </c>
      <c r="L101" s="27"/>
      <c r="M101" s="120" t="s">
        <v>3</v>
      </c>
      <c r="N101" s="121" t="s">
        <v>42</v>
      </c>
      <c r="P101" s="122">
        <f>O101*H101</f>
        <v>0</v>
      </c>
      <c r="Q101" s="122">
        <v>0</v>
      </c>
      <c r="R101" s="122">
        <f>Q101*H101</f>
        <v>0</v>
      </c>
      <c r="S101" s="122">
        <v>0</v>
      </c>
      <c r="T101" s="123">
        <f>S101*H101</f>
        <v>0</v>
      </c>
      <c r="AR101" s="124" t="s">
        <v>106</v>
      </c>
      <c r="AT101" s="124" t="s">
        <v>105</v>
      </c>
      <c r="AU101" s="124" t="s">
        <v>76</v>
      </c>
      <c r="AY101" s="12" t="s">
        <v>103</v>
      </c>
      <c r="BE101" s="125">
        <f>IF(N101="základní",J101,0)</f>
        <v>0</v>
      </c>
      <c r="BF101" s="125">
        <f>IF(N101="snížená",J101,0)</f>
        <v>0</v>
      </c>
      <c r="BG101" s="125">
        <f>IF(N101="zákl. přenesená",J101,0)</f>
        <v>0</v>
      </c>
      <c r="BH101" s="125">
        <f>IF(N101="sníž. přenesená",J101,0)</f>
        <v>0</v>
      </c>
      <c r="BI101" s="125">
        <f>IF(N101="nulová",J101,0)</f>
        <v>0</v>
      </c>
      <c r="BJ101" s="12" t="s">
        <v>76</v>
      </c>
      <c r="BK101" s="125">
        <f>ROUND(I101*H101,2)</f>
        <v>0</v>
      </c>
      <c r="BL101" s="12" t="s">
        <v>106</v>
      </c>
      <c r="BM101" s="124" t="s">
        <v>114</v>
      </c>
    </row>
    <row r="102" spans="2:65" s="1" customFormat="1" ht="60">
      <c r="B102" s="27"/>
      <c r="D102" s="128" t="s">
        <v>128</v>
      </c>
      <c r="F102" s="137" t="s">
        <v>205</v>
      </c>
      <c r="I102" s="126"/>
      <c r="L102" s="27"/>
      <c r="M102" s="127"/>
      <c r="T102" s="48"/>
      <c r="AT102" s="12" t="s">
        <v>128</v>
      </c>
      <c r="AU102" s="12" t="s">
        <v>76</v>
      </c>
    </row>
    <row r="103" spans="2:65" s="1" customFormat="1" ht="16.5" customHeight="1">
      <c r="B103" s="112"/>
      <c r="C103" s="113" t="s">
        <v>109</v>
      </c>
      <c r="D103" s="113" t="s">
        <v>105</v>
      </c>
      <c r="E103" s="114" t="s">
        <v>158</v>
      </c>
      <c r="F103" s="115" t="s">
        <v>159</v>
      </c>
      <c r="G103" s="116" t="s">
        <v>3</v>
      </c>
      <c r="H103" s="117">
        <v>1</v>
      </c>
      <c r="I103" s="118"/>
      <c r="J103" s="119">
        <f>ROUND(I103*H103,2)</f>
        <v>0</v>
      </c>
      <c r="K103" s="115" t="s">
        <v>127</v>
      </c>
      <c r="L103" s="27"/>
      <c r="M103" s="120" t="s">
        <v>3</v>
      </c>
      <c r="N103" s="121" t="s">
        <v>42</v>
      </c>
      <c r="P103" s="122">
        <f>O103*H103</f>
        <v>0</v>
      </c>
      <c r="Q103" s="122">
        <v>0</v>
      </c>
      <c r="R103" s="122">
        <f>Q103*H103</f>
        <v>0</v>
      </c>
      <c r="S103" s="122">
        <v>0</v>
      </c>
      <c r="T103" s="123">
        <f>S103*H103</f>
        <v>0</v>
      </c>
      <c r="AR103" s="124" t="s">
        <v>106</v>
      </c>
      <c r="AT103" s="124" t="s">
        <v>105</v>
      </c>
      <c r="AU103" s="124" t="s">
        <v>76</v>
      </c>
      <c r="AY103" s="12" t="s">
        <v>103</v>
      </c>
      <c r="BE103" s="125">
        <f>IF(N103="základní",J103,0)</f>
        <v>0</v>
      </c>
      <c r="BF103" s="125">
        <f>IF(N103="snížená",J103,0)</f>
        <v>0</v>
      </c>
      <c r="BG103" s="125">
        <f>IF(N103="zákl. přenesená",J103,0)</f>
        <v>0</v>
      </c>
      <c r="BH103" s="125">
        <f>IF(N103="sníž. přenesená",J103,0)</f>
        <v>0</v>
      </c>
      <c r="BI103" s="125">
        <f>IF(N103="nulová",J103,0)</f>
        <v>0</v>
      </c>
      <c r="BJ103" s="12" t="s">
        <v>76</v>
      </c>
      <c r="BK103" s="125">
        <f>ROUND(I103*H103,2)</f>
        <v>0</v>
      </c>
      <c r="BL103" s="12" t="s">
        <v>106</v>
      </c>
      <c r="BM103" s="124" t="s">
        <v>116</v>
      </c>
    </row>
    <row r="104" spans="2:65" s="1" customFormat="1" ht="60">
      <c r="B104" s="27"/>
      <c r="D104" s="128" t="s">
        <v>128</v>
      </c>
      <c r="F104" s="129" t="s">
        <v>206</v>
      </c>
      <c r="I104" s="126"/>
      <c r="L104" s="27"/>
      <c r="M104" s="127"/>
      <c r="T104" s="48"/>
      <c r="AT104" s="12" t="s">
        <v>128</v>
      </c>
      <c r="AU104" s="12" t="s">
        <v>76</v>
      </c>
    </row>
    <row r="105" spans="2:65" s="1" customFormat="1" ht="16.5" customHeight="1">
      <c r="B105" s="112"/>
      <c r="C105" s="113" t="s">
        <v>110</v>
      </c>
      <c r="D105" s="113" t="s">
        <v>105</v>
      </c>
      <c r="E105" s="114" t="s">
        <v>160</v>
      </c>
      <c r="F105" s="115" t="s">
        <v>161</v>
      </c>
      <c r="G105" s="116" t="s">
        <v>3</v>
      </c>
      <c r="H105" s="117">
        <v>1</v>
      </c>
      <c r="I105" s="118"/>
      <c r="J105" s="119">
        <f>ROUND(I105*H105,2)</f>
        <v>0</v>
      </c>
      <c r="K105" s="115" t="s">
        <v>127</v>
      </c>
      <c r="L105" s="27"/>
      <c r="M105" s="120" t="s">
        <v>3</v>
      </c>
      <c r="N105" s="121" t="s">
        <v>42</v>
      </c>
      <c r="P105" s="122">
        <f>O105*H105</f>
        <v>0</v>
      </c>
      <c r="Q105" s="122">
        <v>0</v>
      </c>
      <c r="R105" s="122">
        <f>Q105*H105</f>
        <v>0</v>
      </c>
      <c r="S105" s="122">
        <v>0</v>
      </c>
      <c r="T105" s="123">
        <f>S105*H105</f>
        <v>0</v>
      </c>
      <c r="AR105" s="124" t="s">
        <v>106</v>
      </c>
      <c r="AT105" s="124" t="s">
        <v>105</v>
      </c>
      <c r="AU105" s="124" t="s">
        <v>76</v>
      </c>
      <c r="AY105" s="12" t="s">
        <v>103</v>
      </c>
      <c r="BE105" s="125">
        <f>IF(N105="základní",J105,0)</f>
        <v>0</v>
      </c>
      <c r="BF105" s="125">
        <f>IF(N105="snížená",J105,0)</f>
        <v>0</v>
      </c>
      <c r="BG105" s="125">
        <f>IF(N105="zákl. přenesená",J105,0)</f>
        <v>0</v>
      </c>
      <c r="BH105" s="125">
        <f>IF(N105="sníž. přenesená",J105,0)</f>
        <v>0</v>
      </c>
      <c r="BI105" s="125">
        <f>IF(N105="nulová",J105,0)</f>
        <v>0</v>
      </c>
      <c r="BJ105" s="12" t="s">
        <v>76</v>
      </c>
      <c r="BK105" s="125">
        <f>ROUND(I105*H105,2)</f>
        <v>0</v>
      </c>
      <c r="BL105" s="12" t="s">
        <v>106</v>
      </c>
      <c r="BM105" s="124" t="s">
        <v>118</v>
      </c>
    </row>
    <row r="106" spans="2:65" s="1" customFormat="1" ht="60">
      <c r="B106" s="27"/>
      <c r="D106" s="128" t="s">
        <v>128</v>
      </c>
      <c r="F106" s="129" t="s">
        <v>207</v>
      </c>
      <c r="I106" s="126"/>
      <c r="L106" s="27"/>
      <c r="M106" s="127"/>
      <c r="T106" s="48"/>
      <c r="AT106" s="12" t="s">
        <v>128</v>
      </c>
      <c r="AU106" s="12" t="s">
        <v>76</v>
      </c>
    </row>
    <row r="107" spans="2:65" s="1" customFormat="1" ht="16.5" customHeight="1">
      <c r="B107" s="112"/>
      <c r="C107" s="113" t="s">
        <v>111</v>
      </c>
      <c r="D107" s="113" t="s">
        <v>105</v>
      </c>
      <c r="E107" s="114" t="s">
        <v>162</v>
      </c>
      <c r="F107" s="115" t="s">
        <v>163</v>
      </c>
      <c r="G107" s="116" t="s">
        <v>3</v>
      </c>
      <c r="H107" s="117">
        <v>1</v>
      </c>
      <c r="I107" s="118"/>
      <c r="J107" s="119">
        <f>ROUND(I107*H107,2)</f>
        <v>0</v>
      </c>
      <c r="K107" s="115" t="s">
        <v>127</v>
      </c>
      <c r="L107" s="27"/>
      <c r="M107" s="120" t="s">
        <v>3</v>
      </c>
      <c r="N107" s="121" t="s">
        <v>42</v>
      </c>
      <c r="P107" s="122">
        <f>O107*H107</f>
        <v>0</v>
      </c>
      <c r="Q107" s="122">
        <v>0</v>
      </c>
      <c r="R107" s="122">
        <f>Q107*H107</f>
        <v>0</v>
      </c>
      <c r="S107" s="122">
        <v>0</v>
      </c>
      <c r="T107" s="123">
        <f>S107*H107</f>
        <v>0</v>
      </c>
      <c r="AR107" s="124" t="s">
        <v>106</v>
      </c>
      <c r="AT107" s="124" t="s">
        <v>105</v>
      </c>
      <c r="AU107" s="124" t="s">
        <v>76</v>
      </c>
      <c r="AY107" s="12" t="s">
        <v>103</v>
      </c>
      <c r="BE107" s="125">
        <f>IF(N107="základní",J107,0)</f>
        <v>0</v>
      </c>
      <c r="BF107" s="125">
        <f>IF(N107="snížená",J107,0)</f>
        <v>0</v>
      </c>
      <c r="BG107" s="125">
        <f>IF(N107="zákl. přenesená",J107,0)</f>
        <v>0</v>
      </c>
      <c r="BH107" s="125">
        <f>IF(N107="sníž. přenesená",J107,0)</f>
        <v>0</v>
      </c>
      <c r="BI107" s="125">
        <f>IF(N107="nulová",J107,0)</f>
        <v>0</v>
      </c>
      <c r="BJ107" s="12" t="s">
        <v>76</v>
      </c>
      <c r="BK107" s="125">
        <f>ROUND(I107*H107,2)</f>
        <v>0</v>
      </c>
      <c r="BL107" s="12" t="s">
        <v>106</v>
      </c>
      <c r="BM107" s="124" t="s">
        <v>120</v>
      </c>
    </row>
    <row r="108" spans="2:65" s="1" customFormat="1" ht="72">
      <c r="B108" s="27"/>
      <c r="D108" s="128" t="s">
        <v>128</v>
      </c>
      <c r="F108" s="129" t="s">
        <v>208</v>
      </c>
      <c r="I108" s="126"/>
      <c r="L108" s="27"/>
      <c r="M108" s="127"/>
      <c r="T108" s="48"/>
      <c r="AT108" s="12" t="s">
        <v>128</v>
      </c>
      <c r="AU108" s="12" t="s">
        <v>76</v>
      </c>
    </row>
    <row r="109" spans="2:65" s="1" customFormat="1" ht="16.5" customHeight="1">
      <c r="B109" s="112"/>
      <c r="C109" s="113" t="s">
        <v>112</v>
      </c>
      <c r="D109" s="113" t="s">
        <v>105</v>
      </c>
      <c r="E109" s="114" t="s">
        <v>164</v>
      </c>
      <c r="F109" s="115" t="s">
        <v>163</v>
      </c>
      <c r="G109" s="116" t="s">
        <v>3</v>
      </c>
      <c r="H109" s="117">
        <v>1</v>
      </c>
      <c r="I109" s="118"/>
      <c r="J109" s="119">
        <f>ROUND(I109*H109,2)</f>
        <v>0</v>
      </c>
      <c r="K109" s="115" t="s">
        <v>127</v>
      </c>
      <c r="L109" s="27"/>
      <c r="M109" s="120" t="s">
        <v>3</v>
      </c>
      <c r="N109" s="121" t="s">
        <v>42</v>
      </c>
      <c r="P109" s="122">
        <f>O109*H109</f>
        <v>0</v>
      </c>
      <c r="Q109" s="122">
        <v>0</v>
      </c>
      <c r="R109" s="122">
        <f>Q109*H109</f>
        <v>0</v>
      </c>
      <c r="S109" s="122">
        <v>0</v>
      </c>
      <c r="T109" s="123">
        <f>S109*H109</f>
        <v>0</v>
      </c>
      <c r="AR109" s="124" t="s">
        <v>106</v>
      </c>
      <c r="AT109" s="124" t="s">
        <v>105</v>
      </c>
      <c r="AU109" s="124" t="s">
        <v>76</v>
      </c>
      <c r="AY109" s="12" t="s">
        <v>103</v>
      </c>
      <c r="BE109" s="125">
        <f>IF(N109="základní",J109,0)</f>
        <v>0</v>
      </c>
      <c r="BF109" s="125">
        <f>IF(N109="snížená",J109,0)</f>
        <v>0</v>
      </c>
      <c r="BG109" s="125">
        <f>IF(N109="zákl. přenesená",J109,0)</f>
        <v>0</v>
      </c>
      <c r="BH109" s="125">
        <f>IF(N109="sníž. přenesená",J109,0)</f>
        <v>0</v>
      </c>
      <c r="BI109" s="125">
        <f>IF(N109="nulová",J109,0)</f>
        <v>0</v>
      </c>
      <c r="BJ109" s="12" t="s">
        <v>76</v>
      </c>
      <c r="BK109" s="125">
        <f>ROUND(I109*H109,2)</f>
        <v>0</v>
      </c>
      <c r="BL109" s="12" t="s">
        <v>106</v>
      </c>
      <c r="BM109" s="124" t="s">
        <v>121</v>
      </c>
    </row>
    <row r="110" spans="2:65" s="1" customFormat="1" ht="48">
      <c r="B110" s="27"/>
      <c r="D110" s="128" t="s">
        <v>128</v>
      </c>
      <c r="F110" s="129" t="s">
        <v>209</v>
      </c>
      <c r="I110" s="126"/>
      <c r="L110" s="27"/>
      <c r="M110" s="127"/>
      <c r="T110" s="48"/>
      <c r="AT110" s="12" t="s">
        <v>128</v>
      </c>
      <c r="AU110" s="12" t="s">
        <v>76</v>
      </c>
    </row>
    <row r="111" spans="2:65" s="1" customFormat="1" ht="16.5" customHeight="1">
      <c r="B111" s="112"/>
      <c r="C111" s="113" t="s">
        <v>9</v>
      </c>
      <c r="D111" s="113" t="s">
        <v>105</v>
      </c>
      <c r="E111" s="114" t="s">
        <v>165</v>
      </c>
      <c r="F111" s="115" t="s">
        <v>163</v>
      </c>
      <c r="G111" s="116" t="s">
        <v>3</v>
      </c>
      <c r="H111" s="117">
        <v>1</v>
      </c>
      <c r="I111" s="118"/>
      <c r="J111" s="119">
        <f>ROUND(I111*H111,2)</f>
        <v>0</v>
      </c>
      <c r="K111" s="115" t="s">
        <v>127</v>
      </c>
      <c r="L111" s="27"/>
      <c r="M111" s="120" t="s">
        <v>3</v>
      </c>
      <c r="N111" s="121" t="s">
        <v>42</v>
      </c>
      <c r="P111" s="122">
        <f>O111*H111</f>
        <v>0</v>
      </c>
      <c r="Q111" s="122">
        <v>0</v>
      </c>
      <c r="R111" s="122">
        <f>Q111*H111</f>
        <v>0</v>
      </c>
      <c r="S111" s="122">
        <v>0</v>
      </c>
      <c r="T111" s="123">
        <f>S111*H111</f>
        <v>0</v>
      </c>
      <c r="AR111" s="124" t="s">
        <v>106</v>
      </c>
      <c r="AT111" s="124" t="s">
        <v>105</v>
      </c>
      <c r="AU111" s="124" t="s">
        <v>76</v>
      </c>
      <c r="AY111" s="12" t="s">
        <v>103</v>
      </c>
      <c r="BE111" s="125">
        <f>IF(N111="základní",J111,0)</f>
        <v>0</v>
      </c>
      <c r="BF111" s="125">
        <f>IF(N111="snížená",J111,0)</f>
        <v>0</v>
      </c>
      <c r="BG111" s="125">
        <f>IF(N111="zákl. přenesená",J111,0)</f>
        <v>0</v>
      </c>
      <c r="BH111" s="125">
        <f>IF(N111="sníž. přenesená",J111,0)</f>
        <v>0</v>
      </c>
      <c r="BI111" s="125">
        <f>IF(N111="nulová",J111,0)</f>
        <v>0</v>
      </c>
      <c r="BJ111" s="12" t="s">
        <v>76</v>
      </c>
      <c r="BK111" s="125">
        <f>ROUND(I111*H111,2)</f>
        <v>0</v>
      </c>
      <c r="BL111" s="12" t="s">
        <v>106</v>
      </c>
      <c r="BM111" s="124" t="s">
        <v>123</v>
      </c>
    </row>
    <row r="112" spans="2:65" s="1" customFormat="1" ht="48">
      <c r="B112" s="27"/>
      <c r="D112" s="128" t="s">
        <v>128</v>
      </c>
      <c r="F112" s="129" t="s">
        <v>210</v>
      </c>
      <c r="I112" s="126"/>
      <c r="L112" s="27"/>
      <c r="M112" s="127"/>
      <c r="T112" s="48"/>
      <c r="AT112" s="12" t="s">
        <v>128</v>
      </c>
      <c r="AU112" s="12" t="s">
        <v>76</v>
      </c>
    </row>
    <row r="113" spans="2:65" s="1" customFormat="1" ht="16.5" customHeight="1">
      <c r="B113" s="112"/>
      <c r="C113" s="113" t="s">
        <v>113</v>
      </c>
      <c r="D113" s="113" t="s">
        <v>105</v>
      </c>
      <c r="E113" s="114" t="s">
        <v>166</v>
      </c>
      <c r="F113" s="115" t="s">
        <v>167</v>
      </c>
      <c r="G113" s="116" t="s">
        <v>3</v>
      </c>
      <c r="H113" s="117">
        <v>1</v>
      </c>
      <c r="I113" s="118"/>
      <c r="J113" s="119">
        <f>ROUND(I113*H113,2)</f>
        <v>0</v>
      </c>
      <c r="K113" s="115" t="s">
        <v>127</v>
      </c>
      <c r="L113" s="27"/>
      <c r="M113" s="120" t="s">
        <v>3</v>
      </c>
      <c r="N113" s="121" t="s">
        <v>42</v>
      </c>
      <c r="P113" s="122">
        <f>O113*H113</f>
        <v>0</v>
      </c>
      <c r="Q113" s="122">
        <v>0</v>
      </c>
      <c r="R113" s="122">
        <f>Q113*H113</f>
        <v>0</v>
      </c>
      <c r="S113" s="122">
        <v>0</v>
      </c>
      <c r="T113" s="123">
        <f>S113*H113</f>
        <v>0</v>
      </c>
      <c r="AR113" s="124" t="s">
        <v>106</v>
      </c>
      <c r="AT113" s="124" t="s">
        <v>105</v>
      </c>
      <c r="AU113" s="124" t="s">
        <v>76</v>
      </c>
      <c r="AY113" s="12" t="s">
        <v>103</v>
      </c>
      <c r="BE113" s="125">
        <f>IF(N113="základní",J113,0)</f>
        <v>0</v>
      </c>
      <c r="BF113" s="125">
        <f>IF(N113="snížená",J113,0)</f>
        <v>0</v>
      </c>
      <c r="BG113" s="125">
        <f>IF(N113="zákl. přenesená",J113,0)</f>
        <v>0</v>
      </c>
      <c r="BH113" s="125">
        <f>IF(N113="sníž. přenesená",J113,0)</f>
        <v>0</v>
      </c>
      <c r="BI113" s="125">
        <f>IF(N113="nulová",J113,0)</f>
        <v>0</v>
      </c>
      <c r="BJ113" s="12" t="s">
        <v>76</v>
      </c>
      <c r="BK113" s="125">
        <f>ROUND(I113*H113,2)</f>
        <v>0</v>
      </c>
      <c r="BL113" s="12" t="s">
        <v>106</v>
      </c>
      <c r="BM113" s="124" t="s">
        <v>125</v>
      </c>
    </row>
    <row r="114" spans="2:65" s="1" customFormat="1" ht="72">
      <c r="B114" s="27"/>
      <c r="D114" s="128" t="s">
        <v>128</v>
      </c>
      <c r="F114" s="129" t="s">
        <v>211</v>
      </c>
      <c r="I114" s="126"/>
      <c r="L114" s="27"/>
      <c r="M114" s="127"/>
      <c r="T114" s="48"/>
      <c r="AT114" s="12" t="s">
        <v>128</v>
      </c>
      <c r="AU114" s="12" t="s">
        <v>76</v>
      </c>
    </row>
    <row r="115" spans="2:65" s="1" customFormat="1" ht="16.5" customHeight="1">
      <c r="B115" s="112"/>
      <c r="C115" s="113" t="s">
        <v>114</v>
      </c>
      <c r="D115" s="113" t="s">
        <v>105</v>
      </c>
      <c r="E115" s="114" t="s">
        <v>168</v>
      </c>
      <c r="F115" s="115" t="s">
        <v>163</v>
      </c>
      <c r="G115" s="116" t="s">
        <v>3</v>
      </c>
      <c r="H115" s="117">
        <v>1</v>
      </c>
      <c r="I115" s="118"/>
      <c r="J115" s="119">
        <f>ROUND(I115*H115,2)</f>
        <v>0</v>
      </c>
      <c r="K115" s="115" t="s">
        <v>127</v>
      </c>
      <c r="L115" s="27"/>
      <c r="M115" s="120" t="s">
        <v>3</v>
      </c>
      <c r="N115" s="121" t="s">
        <v>42</v>
      </c>
      <c r="P115" s="122">
        <f>O115*H115</f>
        <v>0</v>
      </c>
      <c r="Q115" s="122">
        <v>0</v>
      </c>
      <c r="R115" s="122">
        <f>Q115*H115</f>
        <v>0</v>
      </c>
      <c r="S115" s="122">
        <v>0</v>
      </c>
      <c r="T115" s="123">
        <f>S115*H115</f>
        <v>0</v>
      </c>
      <c r="AR115" s="124" t="s">
        <v>106</v>
      </c>
      <c r="AT115" s="124" t="s">
        <v>105</v>
      </c>
      <c r="AU115" s="124" t="s">
        <v>76</v>
      </c>
      <c r="AY115" s="12" t="s">
        <v>103</v>
      </c>
      <c r="BE115" s="125">
        <f>IF(N115="základní",J115,0)</f>
        <v>0</v>
      </c>
      <c r="BF115" s="125">
        <f>IF(N115="snížená",J115,0)</f>
        <v>0</v>
      </c>
      <c r="BG115" s="125">
        <f>IF(N115="zákl. přenesená",J115,0)</f>
        <v>0</v>
      </c>
      <c r="BH115" s="125">
        <f>IF(N115="sníž. přenesená",J115,0)</f>
        <v>0</v>
      </c>
      <c r="BI115" s="125">
        <f>IF(N115="nulová",J115,0)</f>
        <v>0</v>
      </c>
      <c r="BJ115" s="12" t="s">
        <v>76</v>
      </c>
      <c r="BK115" s="125">
        <f>ROUND(I115*H115,2)</f>
        <v>0</v>
      </c>
      <c r="BL115" s="12" t="s">
        <v>106</v>
      </c>
      <c r="BM115" s="124" t="s">
        <v>126</v>
      </c>
    </row>
    <row r="116" spans="2:65" s="1" customFormat="1" ht="60">
      <c r="B116" s="27"/>
      <c r="D116" s="128" t="s">
        <v>128</v>
      </c>
      <c r="F116" s="129" t="s">
        <v>212</v>
      </c>
      <c r="I116" s="126"/>
      <c r="L116" s="27"/>
      <c r="M116" s="127"/>
      <c r="T116" s="48"/>
      <c r="AT116" s="12" t="s">
        <v>128</v>
      </c>
      <c r="AU116" s="12" t="s">
        <v>76</v>
      </c>
    </row>
    <row r="117" spans="2:65" s="1" customFormat="1" ht="16.5" customHeight="1">
      <c r="B117" s="112"/>
      <c r="C117" s="113" t="s">
        <v>115</v>
      </c>
      <c r="D117" s="113" t="s">
        <v>105</v>
      </c>
      <c r="E117" s="114" t="s">
        <v>169</v>
      </c>
      <c r="F117" s="115" t="s">
        <v>163</v>
      </c>
      <c r="G117" s="116" t="s">
        <v>3</v>
      </c>
      <c r="H117" s="117">
        <v>1</v>
      </c>
      <c r="I117" s="118"/>
      <c r="J117" s="119">
        <f>ROUND(I117*H117,2)</f>
        <v>0</v>
      </c>
      <c r="K117" s="115" t="s">
        <v>127</v>
      </c>
      <c r="L117" s="27"/>
      <c r="M117" s="120" t="s">
        <v>3</v>
      </c>
      <c r="N117" s="121" t="s">
        <v>42</v>
      </c>
      <c r="P117" s="122">
        <f>O117*H117</f>
        <v>0</v>
      </c>
      <c r="Q117" s="122">
        <v>0</v>
      </c>
      <c r="R117" s="122">
        <f>Q117*H117</f>
        <v>0</v>
      </c>
      <c r="S117" s="122">
        <v>0</v>
      </c>
      <c r="T117" s="123">
        <f>S117*H117</f>
        <v>0</v>
      </c>
      <c r="AR117" s="124" t="s">
        <v>106</v>
      </c>
      <c r="AT117" s="124" t="s">
        <v>105</v>
      </c>
      <c r="AU117" s="124" t="s">
        <v>76</v>
      </c>
      <c r="AY117" s="12" t="s">
        <v>103</v>
      </c>
      <c r="BE117" s="125">
        <f>IF(N117="základní",J117,0)</f>
        <v>0</v>
      </c>
      <c r="BF117" s="125">
        <f>IF(N117="snížená",J117,0)</f>
        <v>0</v>
      </c>
      <c r="BG117" s="125">
        <f>IF(N117="zákl. přenesená",J117,0)</f>
        <v>0</v>
      </c>
      <c r="BH117" s="125">
        <f>IF(N117="sníž. přenesená",J117,0)</f>
        <v>0</v>
      </c>
      <c r="BI117" s="125">
        <f>IF(N117="nulová",J117,0)</f>
        <v>0</v>
      </c>
      <c r="BJ117" s="12" t="s">
        <v>76</v>
      </c>
      <c r="BK117" s="125">
        <f>ROUND(I117*H117,2)</f>
        <v>0</v>
      </c>
      <c r="BL117" s="12" t="s">
        <v>106</v>
      </c>
      <c r="BM117" s="124" t="s">
        <v>129</v>
      </c>
    </row>
    <row r="118" spans="2:65" s="1" customFormat="1" ht="60">
      <c r="B118" s="27"/>
      <c r="D118" s="128" t="s">
        <v>128</v>
      </c>
      <c r="F118" s="129" t="s">
        <v>213</v>
      </c>
      <c r="I118" s="126"/>
      <c r="L118" s="27"/>
      <c r="M118" s="127"/>
      <c r="T118" s="48"/>
      <c r="AT118" s="12" t="s">
        <v>128</v>
      </c>
      <c r="AU118" s="12" t="s">
        <v>76</v>
      </c>
    </row>
    <row r="119" spans="2:65" s="1" customFormat="1" ht="16.5" customHeight="1">
      <c r="B119" s="112"/>
      <c r="C119" s="113" t="s">
        <v>116</v>
      </c>
      <c r="D119" s="113" t="s">
        <v>105</v>
      </c>
      <c r="E119" s="114" t="s">
        <v>170</v>
      </c>
      <c r="F119" s="115" t="s">
        <v>167</v>
      </c>
      <c r="G119" s="116" t="s">
        <v>3</v>
      </c>
      <c r="H119" s="117">
        <v>1</v>
      </c>
      <c r="I119" s="118"/>
      <c r="J119" s="119">
        <f>ROUND(I119*H119,2)</f>
        <v>0</v>
      </c>
      <c r="K119" s="115" t="s">
        <v>127</v>
      </c>
      <c r="L119" s="27"/>
      <c r="M119" s="120" t="s">
        <v>3</v>
      </c>
      <c r="N119" s="121" t="s">
        <v>42</v>
      </c>
      <c r="P119" s="122">
        <f>O119*H119</f>
        <v>0</v>
      </c>
      <c r="Q119" s="122">
        <v>0</v>
      </c>
      <c r="R119" s="122">
        <f>Q119*H119</f>
        <v>0</v>
      </c>
      <c r="S119" s="122">
        <v>0</v>
      </c>
      <c r="T119" s="123">
        <f>S119*H119</f>
        <v>0</v>
      </c>
      <c r="AR119" s="124" t="s">
        <v>106</v>
      </c>
      <c r="AT119" s="124" t="s">
        <v>105</v>
      </c>
      <c r="AU119" s="124" t="s">
        <v>76</v>
      </c>
      <c r="AY119" s="12" t="s">
        <v>103</v>
      </c>
      <c r="BE119" s="125">
        <f>IF(N119="základní",J119,0)</f>
        <v>0</v>
      </c>
      <c r="BF119" s="125">
        <f>IF(N119="snížená",J119,0)</f>
        <v>0</v>
      </c>
      <c r="BG119" s="125">
        <f>IF(N119="zákl. přenesená",J119,0)</f>
        <v>0</v>
      </c>
      <c r="BH119" s="125">
        <f>IF(N119="sníž. přenesená",J119,0)</f>
        <v>0</v>
      </c>
      <c r="BI119" s="125">
        <f>IF(N119="nulová",J119,0)</f>
        <v>0</v>
      </c>
      <c r="BJ119" s="12" t="s">
        <v>76</v>
      </c>
      <c r="BK119" s="125">
        <f>ROUND(I119*H119,2)</f>
        <v>0</v>
      </c>
      <c r="BL119" s="12" t="s">
        <v>106</v>
      </c>
      <c r="BM119" s="124" t="s">
        <v>124</v>
      </c>
    </row>
    <row r="120" spans="2:65" s="1" customFormat="1" ht="84">
      <c r="B120" s="27"/>
      <c r="D120" s="128" t="s">
        <v>128</v>
      </c>
      <c r="F120" s="129" t="s">
        <v>214</v>
      </c>
      <c r="I120" s="126"/>
      <c r="L120" s="27"/>
      <c r="M120" s="127"/>
      <c r="T120" s="48"/>
      <c r="AT120" s="12" t="s">
        <v>128</v>
      </c>
      <c r="AU120" s="12" t="s">
        <v>76</v>
      </c>
    </row>
    <row r="121" spans="2:65" s="1" customFormat="1" ht="16.5" customHeight="1">
      <c r="B121" s="112"/>
      <c r="C121" s="113" t="s">
        <v>117</v>
      </c>
      <c r="D121" s="113" t="s">
        <v>105</v>
      </c>
      <c r="E121" s="114" t="s">
        <v>171</v>
      </c>
      <c r="F121" s="115" t="s">
        <v>172</v>
      </c>
      <c r="G121" s="116" t="s">
        <v>3</v>
      </c>
      <c r="H121" s="117">
        <v>1</v>
      </c>
      <c r="I121" s="118"/>
      <c r="J121" s="119">
        <f>ROUND(I121*H121,2)</f>
        <v>0</v>
      </c>
      <c r="K121" s="115" t="s">
        <v>127</v>
      </c>
      <c r="L121" s="27"/>
      <c r="M121" s="120" t="s">
        <v>3</v>
      </c>
      <c r="N121" s="121" t="s">
        <v>42</v>
      </c>
      <c r="P121" s="122">
        <f>O121*H121</f>
        <v>0</v>
      </c>
      <c r="Q121" s="122">
        <v>0</v>
      </c>
      <c r="R121" s="122">
        <f>Q121*H121</f>
        <v>0</v>
      </c>
      <c r="S121" s="122">
        <v>0</v>
      </c>
      <c r="T121" s="123">
        <f>S121*H121</f>
        <v>0</v>
      </c>
      <c r="AR121" s="124" t="s">
        <v>106</v>
      </c>
      <c r="AT121" s="124" t="s">
        <v>105</v>
      </c>
      <c r="AU121" s="124" t="s">
        <v>76</v>
      </c>
      <c r="AY121" s="12" t="s">
        <v>103</v>
      </c>
      <c r="BE121" s="125">
        <f>IF(N121="základní",J121,0)</f>
        <v>0</v>
      </c>
      <c r="BF121" s="125">
        <f>IF(N121="snížená",J121,0)</f>
        <v>0</v>
      </c>
      <c r="BG121" s="125">
        <f>IF(N121="zákl. přenesená",J121,0)</f>
        <v>0</v>
      </c>
      <c r="BH121" s="125">
        <f>IF(N121="sníž. přenesená",J121,0)</f>
        <v>0</v>
      </c>
      <c r="BI121" s="125">
        <f>IF(N121="nulová",J121,0)</f>
        <v>0</v>
      </c>
      <c r="BJ121" s="12" t="s">
        <v>76</v>
      </c>
      <c r="BK121" s="125">
        <f>ROUND(I121*H121,2)</f>
        <v>0</v>
      </c>
      <c r="BL121" s="12" t="s">
        <v>106</v>
      </c>
      <c r="BM121" s="124" t="s">
        <v>130</v>
      </c>
    </row>
    <row r="122" spans="2:65" s="1" customFormat="1" ht="72">
      <c r="B122" s="27"/>
      <c r="D122" s="128" t="s">
        <v>128</v>
      </c>
      <c r="F122" s="129" t="s">
        <v>215</v>
      </c>
      <c r="I122" s="126"/>
      <c r="L122" s="27"/>
      <c r="M122" s="127"/>
      <c r="T122" s="48"/>
      <c r="AT122" s="12" t="s">
        <v>128</v>
      </c>
      <c r="AU122" s="12" t="s">
        <v>76</v>
      </c>
    </row>
    <row r="123" spans="2:65" s="1" customFormat="1" ht="16.5" customHeight="1">
      <c r="B123" s="112"/>
      <c r="C123" s="113" t="s">
        <v>118</v>
      </c>
      <c r="D123" s="113" t="s">
        <v>105</v>
      </c>
      <c r="E123" s="114" t="s">
        <v>173</v>
      </c>
      <c r="F123" s="115" t="s">
        <v>174</v>
      </c>
      <c r="G123" s="116" t="s">
        <v>3</v>
      </c>
      <c r="H123" s="117">
        <v>1</v>
      </c>
      <c r="I123" s="118"/>
      <c r="J123" s="119">
        <f>ROUND(I123*H123,2)</f>
        <v>0</v>
      </c>
      <c r="K123" s="115" t="s">
        <v>127</v>
      </c>
      <c r="L123" s="27"/>
      <c r="M123" s="120" t="s">
        <v>3</v>
      </c>
      <c r="N123" s="121" t="s">
        <v>42</v>
      </c>
      <c r="P123" s="122">
        <f>O123*H123</f>
        <v>0</v>
      </c>
      <c r="Q123" s="122">
        <v>0</v>
      </c>
      <c r="R123" s="122">
        <f>Q123*H123</f>
        <v>0</v>
      </c>
      <c r="S123" s="122">
        <v>0</v>
      </c>
      <c r="T123" s="123">
        <f>S123*H123</f>
        <v>0</v>
      </c>
      <c r="AR123" s="124" t="s">
        <v>106</v>
      </c>
      <c r="AT123" s="124" t="s">
        <v>105</v>
      </c>
      <c r="AU123" s="124" t="s">
        <v>76</v>
      </c>
      <c r="AY123" s="12" t="s">
        <v>103</v>
      </c>
      <c r="BE123" s="125">
        <f>IF(N123="základní",J123,0)</f>
        <v>0</v>
      </c>
      <c r="BF123" s="125">
        <f>IF(N123="snížená",J123,0)</f>
        <v>0</v>
      </c>
      <c r="BG123" s="125">
        <f>IF(N123="zákl. přenesená",J123,0)</f>
        <v>0</v>
      </c>
      <c r="BH123" s="125">
        <f>IF(N123="sníž. přenesená",J123,0)</f>
        <v>0</v>
      </c>
      <c r="BI123" s="125">
        <f>IF(N123="nulová",J123,0)</f>
        <v>0</v>
      </c>
      <c r="BJ123" s="12" t="s">
        <v>76</v>
      </c>
      <c r="BK123" s="125">
        <f>ROUND(I123*H123,2)</f>
        <v>0</v>
      </c>
      <c r="BL123" s="12" t="s">
        <v>106</v>
      </c>
      <c r="BM123" s="124" t="s">
        <v>131</v>
      </c>
    </row>
    <row r="124" spans="2:65" s="1" customFormat="1" ht="84">
      <c r="B124" s="27"/>
      <c r="D124" s="128" t="s">
        <v>128</v>
      </c>
      <c r="F124" s="129" t="s">
        <v>202</v>
      </c>
      <c r="I124" s="126"/>
      <c r="L124" s="27"/>
      <c r="M124" s="127"/>
      <c r="T124" s="48"/>
      <c r="AT124" s="12" t="s">
        <v>128</v>
      </c>
      <c r="AU124" s="12" t="s">
        <v>76</v>
      </c>
    </row>
    <row r="125" spans="2:65" s="1" customFormat="1" ht="16.5" customHeight="1">
      <c r="B125" s="112"/>
      <c r="C125" s="113" t="s">
        <v>119</v>
      </c>
      <c r="D125" s="113" t="s">
        <v>105</v>
      </c>
      <c r="E125" s="114" t="s">
        <v>175</v>
      </c>
      <c r="F125" s="115" t="s">
        <v>176</v>
      </c>
      <c r="G125" s="116" t="s">
        <v>3</v>
      </c>
      <c r="H125" s="117">
        <v>1</v>
      </c>
      <c r="I125" s="118"/>
      <c r="J125" s="119">
        <f>ROUND(I125*H125,2)</f>
        <v>0</v>
      </c>
      <c r="K125" s="115" t="s">
        <v>127</v>
      </c>
      <c r="L125" s="27"/>
      <c r="M125" s="120" t="s">
        <v>3</v>
      </c>
      <c r="N125" s="121" t="s">
        <v>42</v>
      </c>
      <c r="P125" s="122">
        <f>O125*H125</f>
        <v>0</v>
      </c>
      <c r="Q125" s="122">
        <v>0</v>
      </c>
      <c r="R125" s="122">
        <f>Q125*H125</f>
        <v>0</v>
      </c>
      <c r="S125" s="122">
        <v>0</v>
      </c>
      <c r="T125" s="123">
        <f>S125*H125</f>
        <v>0</v>
      </c>
      <c r="AR125" s="124" t="s">
        <v>106</v>
      </c>
      <c r="AT125" s="124" t="s">
        <v>105</v>
      </c>
      <c r="AU125" s="124" t="s">
        <v>76</v>
      </c>
      <c r="AY125" s="12" t="s">
        <v>103</v>
      </c>
      <c r="BE125" s="125">
        <f>IF(N125="základní",J125,0)</f>
        <v>0</v>
      </c>
      <c r="BF125" s="125">
        <f>IF(N125="snížená",J125,0)</f>
        <v>0</v>
      </c>
      <c r="BG125" s="125">
        <f>IF(N125="zákl. přenesená",J125,0)</f>
        <v>0</v>
      </c>
      <c r="BH125" s="125">
        <f>IF(N125="sníž. přenesená",J125,0)</f>
        <v>0</v>
      </c>
      <c r="BI125" s="125">
        <f>IF(N125="nulová",J125,0)</f>
        <v>0</v>
      </c>
      <c r="BJ125" s="12" t="s">
        <v>76</v>
      </c>
      <c r="BK125" s="125">
        <f>ROUND(I125*H125,2)</f>
        <v>0</v>
      </c>
      <c r="BL125" s="12" t="s">
        <v>106</v>
      </c>
      <c r="BM125" s="124" t="s">
        <v>132</v>
      </c>
    </row>
    <row r="126" spans="2:65" s="1" customFormat="1" ht="60">
      <c r="B126" s="27"/>
      <c r="D126" s="128" t="s">
        <v>128</v>
      </c>
      <c r="F126" s="129" t="s">
        <v>216</v>
      </c>
      <c r="I126" s="126"/>
      <c r="L126" s="27"/>
      <c r="M126" s="127"/>
      <c r="T126" s="48"/>
      <c r="AT126" s="12" t="s">
        <v>128</v>
      </c>
      <c r="AU126" s="12" t="s">
        <v>76</v>
      </c>
    </row>
    <row r="127" spans="2:65" s="1" customFormat="1" ht="16.5" customHeight="1">
      <c r="B127" s="112"/>
      <c r="C127" s="113" t="s">
        <v>120</v>
      </c>
      <c r="D127" s="113" t="s">
        <v>105</v>
      </c>
      <c r="E127" s="114" t="s">
        <v>177</v>
      </c>
      <c r="F127" s="115" t="s">
        <v>178</v>
      </c>
      <c r="G127" s="116" t="s">
        <v>3</v>
      </c>
      <c r="H127" s="117">
        <v>1</v>
      </c>
      <c r="I127" s="118"/>
      <c r="J127" s="119">
        <f>ROUND(I127*H127,2)</f>
        <v>0</v>
      </c>
      <c r="K127" s="115" t="s">
        <v>127</v>
      </c>
      <c r="L127" s="27"/>
      <c r="M127" s="120" t="s">
        <v>3</v>
      </c>
      <c r="N127" s="121" t="s">
        <v>42</v>
      </c>
      <c r="P127" s="122">
        <f>O127*H127</f>
        <v>0</v>
      </c>
      <c r="Q127" s="122">
        <v>0</v>
      </c>
      <c r="R127" s="122">
        <f>Q127*H127</f>
        <v>0</v>
      </c>
      <c r="S127" s="122">
        <v>0</v>
      </c>
      <c r="T127" s="123">
        <f>S127*H127</f>
        <v>0</v>
      </c>
      <c r="AR127" s="124" t="s">
        <v>106</v>
      </c>
      <c r="AT127" s="124" t="s">
        <v>105</v>
      </c>
      <c r="AU127" s="124" t="s">
        <v>76</v>
      </c>
      <c r="AY127" s="12" t="s">
        <v>103</v>
      </c>
      <c r="BE127" s="125">
        <f>IF(N127="základní",J127,0)</f>
        <v>0</v>
      </c>
      <c r="BF127" s="125">
        <f>IF(N127="snížená",J127,0)</f>
        <v>0</v>
      </c>
      <c r="BG127" s="125">
        <f>IF(N127="zákl. přenesená",J127,0)</f>
        <v>0</v>
      </c>
      <c r="BH127" s="125">
        <f>IF(N127="sníž. přenesená",J127,0)</f>
        <v>0</v>
      </c>
      <c r="BI127" s="125">
        <f>IF(N127="nulová",J127,0)</f>
        <v>0</v>
      </c>
      <c r="BJ127" s="12" t="s">
        <v>76</v>
      </c>
      <c r="BK127" s="125">
        <f>ROUND(I127*H127,2)</f>
        <v>0</v>
      </c>
      <c r="BL127" s="12" t="s">
        <v>106</v>
      </c>
      <c r="BM127" s="124" t="s">
        <v>133</v>
      </c>
    </row>
    <row r="128" spans="2:65" s="1" customFormat="1" ht="60">
      <c r="B128" s="27"/>
      <c r="D128" s="128" t="s">
        <v>128</v>
      </c>
      <c r="F128" s="129" t="s">
        <v>217</v>
      </c>
      <c r="I128" s="126"/>
      <c r="L128" s="27"/>
      <c r="M128" s="127"/>
      <c r="T128" s="48"/>
      <c r="AT128" s="12" t="s">
        <v>128</v>
      </c>
      <c r="AU128" s="12" t="s">
        <v>76</v>
      </c>
    </row>
    <row r="129" spans="2:65" s="1" customFormat="1" ht="16.5" customHeight="1">
      <c r="B129" s="112"/>
      <c r="C129" s="113" t="s">
        <v>8</v>
      </c>
      <c r="D129" s="113" t="s">
        <v>105</v>
      </c>
      <c r="E129" s="114" t="s">
        <v>179</v>
      </c>
      <c r="F129" s="115" t="s">
        <v>180</v>
      </c>
      <c r="G129" s="116" t="s">
        <v>3</v>
      </c>
      <c r="H129" s="117">
        <v>1</v>
      </c>
      <c r="I129" s="118"/>
      <c r="J129" s="119">
        <f>ROUND(I129*H129,2)</f>
        <v>0</v>
      </c>
      <c r="K129" s="115" t="s">
        <v>127</v>
      </c>
      <c r="L129" s="27"/>
      <c r="M129" s="120" t="s">
        <v>3</v>
      </c>
      <c r="N129" s="121" t="s">
        <v>42</v>
      </c>
      <c r="P129" s="122">
        <f>O129*H129</f>
        <v>0</v>
      </c>
      <c r="Q129" s="122">
        <v>0</v>
      </c>
      <c r="R129" s="122">
        <f>Q129*H129</f>
        <v>0</v>
      </c>
      <c r="S129" s="122">
        <v>0</v>
      </c>
      <c r="T129" s="123">
        <f>S129*H129</f>
        <v>0</v>
      </c>
      <c r="AR129" s="124" t="s">
        <v>106</v>
      </c>
      <c r="AT129" s="124" t="s">
        <v>105</v>
      </c>
      <c r="AU129" s="124" t="s">
        <v>76</v>
      </c>
      <c r="AY129" s="12" t="s">
        <v>103</v>
      </c>
      <c r="BE129" s="125">
        <f>IF(N129="základní",J129,0)</f>
        <v>0</v>
      </c>
      <c r="BF129" s="125">
        <f>IF(N129="snížená",J129,0)</f>
        <v>0</v>
      </c>
      <c r="BG129" s="125">
        <f>IF(N129="zákl. přenesená",J129,0)</f>
        <v>0</v>
      </c>
      <c r="BH129" s="125">
        <f>IF(N129="sníž. přenesená",J129,0)</f>
        <v>0</v>
      </c>
      <c r="BI129" s="125">
        <f>IF(N129="nulová",J129,0)</f>
        <v>0</v>
      </c>
      <c r="BJ129" s="12" t="s">
        <v>76</v>
      </c>
      <c r="BK129" s="125">
        <f>ROUND(I129*H129,2)</f>
        <v>0</v>
      </c>
      <c r="BL129" s="12" t="s">
        <v>106</v>
      </c>
      <c r="BM129" s="124" t="s">
        <v>134</v>
      </c>
    </row>
    <row r="130" spans="2:65" s="1" customFormat="1" ht="48">
      <c r="B130" s="27"/>
      <c r="D130" s="128" t="s">
        <v>128</v>
      </c>
      <c r="F130" s="129" t="s">
        <v>218</v>
      </c>
      <c r="I130" s="126"/>
      <c r="L130" s="27"/>
      <c r="M130" s="127"/>
      <c r="T130" s="48"/>
      <c r="AT130" s="12" t="s">
        <v>128</v>
      </c>
      <c r="AU130" s="12" t="s">
        <v>76</v>
      </c>
    </row>
    <row r="131" spans="2:65" s="1" customFormat="1" ht="33" customHeight="1">
      <c r="B131" s="112"/>
      <c r="C131" s="113" t="s">
        <v>121</v>
      </c>
      <c r="D131" s="113" t="s">
        <v>105</v>
      </c>
      <c r="E131" s="114" t="s">
        <v>181</v>
      </c>
      <c r="F131" s="115" t="s">
        <v>182</v>
      </c>
      <c r="G131" s="116" t="s">
        <v>3</v>
      </c>
      <c r="H131" s="117">
        <v>1</v>
      </c>
      <c r="I131" s="118"/>
      <c r="J131" s="119">
        <f>ROUND(I131*H131,2)</f>
        <v>0</v>
      </c>
      <c r="K131" s="115" t="s">
        <v>127</v>
      </c>
      <c r="L131" s="27"/>
      <c r="M131" s="120" t="s">
        <v>3</v>
      </c>
      <c r="N131" s="121" t="s">
        <v>42</v>
      </c>
      <c r="P131" s="122">
        <f>O131*H131</f>
        <v>0</v>
      </c>
      <c r="Q131" s="122">
        <v>0</v>
      </c>
      <c r="R131" s="122">
        <f>Q131*H131</f>
        <v>0</v>
      </c>
      <c r="S131" s="122">
        <v>0</v>
      </c>
      <c r="T131" s="123">
        <f>S131*H131</f>
        <v>0</v>
      </c>
      <c r="AR131" s="124" t="s">
        <v>106</v>
      </c>
      <c r="AT131" s="124" t="s">
        <v>105</v>
      </c>
      <c r="AU131" s="124" t="s">
        <v>76</v>
      </c>
      <c r="AY131" s="12" t="s">
        <v>103</v>
      </c>
      <c r="BE131" s="125">
        <f>IF(N131="základní",J131,0)</f>
        <v>0</v>
      </c>
      <c r="BF131" s="125">
        <f>IF(N131="snížená",J131,0)</f>
        <v>0</v>
      </c>
      <c r="BG131" s="125">
        <f>IF(N131="zákl. přenesená",J131,0)</f>
        <v>0</v>
      </c>
      <c r="BH131" s="125">
        <f>IF(N131="sníž. přenesená",J131,0)</f>
        <v>0</v>
      </c>
      <c r="BI131" s="125">
        <f>IF(N131="nulová",J131,0)</f>
        <v>0</v>
      </c>
      <c r="BJ131" s="12" t="s">
        <v>76</v>
      </c>
      <c r="BK131" s="125">
        <f>ROUND(I131*H131,2)</f>
        <v>0</v>
      </c>
      <c r="BL131" s="12" t="s">
        <v>106</v>
      </c>
      <c r="BM131" s="124" t="s">
        <v>135</v>
      </c>
    </row>
    <row r="132" spans="2:65" s="1" customFormat="1" ht="60">
      <c r="B132" s="27"/>
      <c r="D132" s="128" t="s">
        <v>128</v>
      </c>
      <c r="F132" s="129" t="s">
        <v>219</v>
      </c>
      <c r="I132" s="126"/>
      <c r="L132" s="27"/>
      <c r="M132" s="127"/>
      <c r="T132" s="48"/>
      <c r="AT132" s="12" t="s">
        <v>128</v>
      </c>
      <c r="AU132" s="12" t="s">
        <v>76</v>
      </c>
    </row>
    <row r="133" spans="2:65" s="1" customFormat="1" ht="100" customHeight="1">
      <c r="B133" s="112"/>
      <c r="C133" s="113" t="s">
        <v>121</v>
      </c>
      <c r="D133" s="113" t="s">
        <v>105</v>
      </c>
      <c r="E133" s="114" t="s">
        <v>183</v>
      </c>
      <c r="F133" s="115" t="s">
        <v>193</v>
      </c>
      <c r="G133" s="116" t="s">
        <v>3</v>
      </c>
      <c r="H133" s="117">
        <v>1</v>
      </c>
      <c r="I133" s="118"/>
      <c r="J133" s="119">
        <f>ROUND(I133*H133,2)</f>
        <v>0</v>
      </c>
      <c r="K133" s="115" t="s">
        <v>127</v>
      </c>
      <c r="L133" s="27"/>
      <c r="M133" s="120" t="s">
        <v>3</v>
      </c>
      <c r="N133" s="121" t="s">
        <v>42</v>
      </c>
      <c r="P133" s="122">
        <f>O133*H133</f>
        <v>0</v>
      </c>
      <c r="Q133" s="122">
        <v>0</v>
      </c>
      <c r="R133" s="122">
        <f>Q133*H133</f>
        <v>0</v>
      </c>
      <c r="S133" s="122">
        <v>0</v>
      </c>
      <c r="T133" s="123">
        <f>S133*H133</f>
        <v>0</v>
      </c>
      <c r="AR133" s="124" t="s">
        <v>106</v>
      </c>
      <c r="AT133" s="124" t="s">
        <v>105</v>
      </c>
      <c r="AU133" s="124" t="s">
        <v>76</v>
      </c>
      <c r="AY133" s="12" t="s">
        <v>103</v>
      </c>
      <c r="BE133" s="125">
        <f>IF(N133="základní",J133,0)</f>
        <v>0</v>
      </c>
      <c r="BF133" s="125">
        <f>IF(N133="snížená",J133,0)</f>
        <v>0</v>
      </c>
      <c r="BG133" s="125">
        <f>IF(N133="zákl. přenesená",J133,0)</f>
        <v>0</v>
      </c>
      <c r="BH133" s="125">
        <f>IF(N133="sníž. přenesená",J133,0)</f>
        <v>0</v>
      </c>
      <c r="BI133" s="125">
        <f>IF(N133="nulová",J133,0)</f>
        <v>0</v>
      </c>
      <c r="BJ133" s="12" t="s">
        <v>76</v>
      </c>
      <c r="BK133" s="125">
        <f>ROUND(I133*H133,2)</f>
        <v>0</v>
      </c>
      <c r="BL133" s="12" t="s">
        <v>106</v>
      </c>
      <c r="BM133" s="124" t="s">
        <v>136</v>
      </c>
    </row>
    <row r="134" spans="2:65" s="1" customFormat="1" ht="96">
      <c r="B134" s="27"/>
      <c r="D134" s="128" t="s">
        <v>128</v>
      </c>
      <c r="F134" s="129" t="s">
        <v>191</v>
      </c>
      <c r="I134" s="126"/>
      <c r="L134" s="27"/>
      <c r="M134" s="127"/>
      <c r="T134" s="48"/>
      <c r="AT134" s="12" t="s">
        <v>128</v>
      </c>
      <c r="AU134" s="12" t="s">
        <v>76</v>
      </c>
    </row>
    <row r="135" spans="2:65" s="1" customFormat="1" ht="16">
      <c r="B135" s="27"/>
      <c r="C135" s="10"/>
      <c r="D135" s="103" t="s">
        <v>70</v>
      </c>
      <c r="E135" s="104" t="s">
        <v>184</v>
      </c>
      <c r="F135" s="104" t="s">
        <v>185</v>
      </c>
      <c r="G135" s="10"/>
      <c r="H135" s="10"/>
      <c r="I135" s="105"/>
      <c r="J135" s="106">
        <f>BK135</f>
        <v>0</v>
      </c>
      <c r="K135" s="10"/>
      <c r="L135" s="27"/>
      <c r="M135" s="127"/>
      <c r="T135" s="48"/>
      <c r="AT135" s="12"/>
      <c r="AU135" s="12"/>
    </row>
    <row r="136" spans="2:65" s="1" customFormat="1" ht="13">
      <c r="B136" s="27"/>
      <c r="C136" s="113" t="s">
        <v>122</v>
      </c>
      <c r="D136" s="113" t="s">
        <v>105</v>
      </c>
      <c r="E136" s="114" t="s">
        <v>186</v>
      </c>
      <c r="F136" s="115" t="s">
        <v>192</v>
      </c>
      <c r="G136" s="116" t="s">
        <v>3</v>
      </c>
      <c r="H136" s="117">
        <v>9</v>
      </c>
      <c r="I136" s="118"/>
      <c r="J136" s="119">
        <f>ROUND(I136*H136,2)</f>
        <v>0</v>
      </c>
      <c r="K136" s="115" t="s">
        <v>127</v>
      </c>
      <c r="L136" s="27"/>
      <c r="M136" s="127"/>
      <c r="T136" s="48"/>
      <c r="AT136" s="12"/>
      <c r="AU136" s="12"/>
    </row>
    <row r="137" spans="2:65" s="1" customFormat="1" ht="24">
      <c r="B137" s="27"/>
      <c r="D137" s="128" t="s">
        <v>128</v>
      </c>
      <c r="F137" s="129" t="s">
        <v>187</v>
      </c>
      <c r="I137" s="126"/>
      <c r="L137" s="27"/>
      <c r="M137" s="127"/>
      <c r="T137" s="48"/>
      <c r="AT137" s="12"/>
      <c r="AU137" s="12"/>
    </row>
    <row r="138" spans="2:65" s="10" customFormat="1" ht="26" customHeight="1">
      <c r="B138" s="102"/>
      <c r="D138" s="103" t="s">
        <v>70</v>
      </c>
      <c r="E138" s="104" t="s">
        <v>189</v>
      </c>
      <c r="F138" s="104"/>
      <c r="I138" s="105"/>
      <c r="J138" s="106">
        <f>BK138</f>
        <v>0</v>
      </c>
      <c r="L138" s="102"/>
      <c r="M138" s="107"/>
      <c r="P138" s="108">
        <f>SUM(P139:P140)</f>
        <v>0</v>
      </c>
      <c r="R138" s="108">
        <f>SUM(R139:R140)</f>
        <v>0</v>
      </c>
      <c r="T138" s="109">
        <f>SUM(T139:T140)</f>
        <v>0</v>
      </c>
      <c r="AR138" s="103" t="s">
        <v>76</v>
      </c>
      <c r="AT138" s="110" t="s">
        <v>70</v>
      </c>
      <c r="AU138" s="110" t="s">
        <v>71</v>
      </c>
      <c r="AY138" s="103" t="s">
        <v>103</v>
      </c>
      <c r="BK138" s="111">
        <f>SUM(BK139:BK140)</f>
        <v>0</v>
      </c>
    </row>
    <row r="139" spans="2:65" s="1" customFormat="1" ht="16.5" customHeight="1">
      <c r="B139" s="112"/>
      <c r="C139" s="113">
        <v>24</v>
      </c>
      <c r="D139" s="113" t="s">
        <v>105</v>
      </c>
      <c r="E139" s="114" t="s">
        <v>186</v>
      </c>
      <c r="F139" s="115" t="s">
        <v>194</v>
      </c>
      <c r="G139" s="116" t="s">
        <v>3</v>
      </c>
      <c r="H139" s="117">
        <v>1</v>
      </c>
      <c r="I139" s="118"/>
      <c r="J139" s="119">
        <f>ROUND(I139*H139,2)</f>
        <v>0</v>
      </c>
      <c r="K139" s="115" t="s">
        <v>127</v>
      </c>
      <c r="L139" s="27"/>
      <c r="M139" s="120" t="s">
        <v>3</v>
      </c>
      <c r="N139" s="121" t="s">
        <v>42</v>
      </c>
      <c r="P139" s="122">
        <f>O139*H139</f>
        <v>0</v>
      </c>
      <c r="Q139" s="122">
        <v>0</v>
      </c>
      <c r="R139" s="122">
        <f>Q139*H139</f>
        <v>0</v>
      </c>
      <c r="S139" s="122">
        <v>0</v>
      </c>
      <c r="T139" s="123">
        <f>S139*H139</f>
        <v>0</v>
      </c>
      <c r="AR139" s="124" t="s">
        <v>106</v>
      </c>
      <c r="AT139" s="124" t="s">
        <v>105</v>
      </c>
      <c r="AU139" s="124" t="s">
        <v>76</v>
      </c>
      <c r="AY139" s="12" t="s">
        <v>103</v>
      </c>
      <c r="BE139" s="125">
        <f>IF(N139="základní",J139,0)</f>
        <v>0</v>
      </c>
      <c r="BF139" s="125">
        <f>IF(N139="snížená",J139,0)</f>
        <v>0</v>
      </c>
      <c r="BG139" s="125">
        <f>IF(N139="zákl. přenesená",J139,0)</f>
        <v>0</v>
      </c>
      <c r="BH139" s="125">
        <f>IF(N139="sníž. přenesená",J139,0)</f>
        <v>0</v>
      </c>
      <c r="BI139" s="125">
        <f>IF(N139="nulová",J139,0)</f>
        <v>0</v>
      </c>
      <c r="BJ139" s="12" t="s">
        <v>76</v>
      </c>
      <c r="BK139" s="125">
        <f>ROUND(I139*H139,2)</f>
        <v>0</v>
      </c>
      <c r="BL139" s="12" t="s">
        <v>106</v>
      </c>
      <c r="BM139" s="124" t="s">
        <v>137</v>
      </c>
    </row>
    <row r="140" spans="2:65" s="1" customFormat="1" ht="24">
      <c r="B140" s="27"/>
      <c r="D140" s="128" t="s">
        <v>128</v>
      </c>
      <c r="F140" s="129" t="s">
        <v>195</v>
      </c>
      <c r="I140" s="126"/>
      <c r="L140" s="27"/>
      <c r="M140" s="131"/>
      <c r="N140" s="130"/>
      <c r="O140" s="130"/>
      <c r="P140" s="130"/>
      <c r="Q140" s="130"/>
      <c r="R140" s="130"/>
      <c r="S140" s="130"/>
      <c r="T140" s="132"/>
      <c r="AT140" s="12" t="s">
        <v>128</v>
      </c>
      <c r="AU140" s="12" t="s">
        <v>76</v>
      </c>
    </row>
    <row r="141" spans="2:65" s="1" customFormat="1" ht="7" customHeight="1"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27"/>
    </row>
  </sheetData>
  <sheetProtection algorithmName="SHA-512" hashValue="mUke5EWZKDAh2aURACQl9Lh9HqBBcpPuNJUHW2UyfYHrdoUEDaDEri2iiRrS4EHVTFSRyBO5z2SbaIXFwUelGA==" saltValue="mDlP5Fs11/T4YtJVprZdbQ==" spinCount="100000" sheet="1" objects="1" scenarios="1"/>
  <autoFilter ref="C84:K140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02 - Truhlářské výrobky</vt:lpstr>
      <vt:lpstr>'Rekapitulace stavby'!Názvy_tisku</vt:lpstr>
      <vt:lpstr>'SO 02 - Truhlářské výrobky'!Názvy_tisku</vt:lpstr>
      <vt:lpstr>'Rekapitulace stavby'!Oblast_tisku</vt:lpstr>
      <vt:lpstr>'SO 02 - Truhlářské výrobky'!Oblast_tisku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Přehnal Petr Ing.</dc:creator>
  <cp:lastModifiedBy>Miloš Axmann</cp:lastModifiedBy>
  <cp:lastPrinted>2024-12-02T08:21:26Z</cp:lastPrinted>
  <dcterms:created xsi:type="dcterms:W3CDTF">2024-05-24T07:48:04Z</dcterms:created>
  <dcterms:modified xsi:type="dcterms:W3CDTF">2024-12-12T19:00:11Z</dcterms:modified>
</cp:coreProperties>
</file>